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B924B250-6D97-420C-805F-BF07B0F4EE23}" xr6:coauthVersionLast="47" xr6:coauthVersionMax="47" xr10:uidLastSave="{00000000-0000-0000-0000-000000000000}"/>
  <bookViews>
    <workbookView xWindow="-120" yWindow="480" windowWidth="29040" windowHeight="15840" xr2:uid="{A45A43EF-E12B-43A1-BFF0-AF30090C5B8D}"/>
  </bookViews>
  <sheets>
    <sheet name="Sheet1" sheetId="1" r:id="rId1"/>
  </sheets>
  <definedNames>
    <definedName name="_xlnm.Print_Area" localSheetId="0">Sheet1!$A$1:$T$53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C21" i="1"/>
  <c r="G21" i="1"/>
  <c r="K47" i="1"/>
  <c r="M47" i="1"/>
  <c r="J47" i="1"/>
  <c r="N46" i="1" l="1"/>
  <c r="M46" i="1"/>
  <c r="L46" i="1"/>
  <c r="K46" i="1"/>
  <c r="J46" i="1"/>
  <c r="I46" i="1"/>
  <c r="L22" i="1"/>
  <c r="L23" i="1" s="1"/>
  <c r="H46" i="1"/>
  <c r="G46" i="1"/>
  <c r="F46" i="1"/>
  <c r="Q22" i="1"/>
  <c r="P22" i="1"/>
  <c r="O22" i="1"/>
  <c r="N22" i="1"/>
  <c r="M22" i="1"/>
  <c r="J22" i="1"/>
  <c r="I22" i="1"/>
  <c r="F22" i="1"/>
  <c r="D22" i="1"/>
  <c r="E22" i="1"/>
  <c r="X43" i="1"/>
  <c r="AA11" i="1"/>
  <c r="E46" i="1" s="1"/>
  <c r="E47" i="1" s="1"/>
  <c r="X35" i="1"/>
  <c r="X23" i="1"/>
  <c r="W23" i="1"/>
  <c r="Z11" i="1"/>
  <c r="Y11" i="1"/>
  <c r="X11" i="1"/>
  <c r="W11" i="1"/>
  <c r="I45" i="1" l="1"/>
  <c r="I47" i="1" s="1"/>
  <c r="E21" i="1"/>
  <c r="E23" i="1" s="1"/>
  <c r="F23" i="1"/>
  <c r="N45" i="1"/>
  <c r="M45" i="1"/>
  <c r="L45" i="1"/>
  <c r="L47" i="1" s="1"/>
  <c r="K45" i="1"/>
  <c r="H45" i="1"/>
  <c r="H47" i="1" s="1"/>
  <c r="G47" i="1"/>
  <c r="R38" i="1" s="1"/>
  <c r="F45" i="1"/>
  <c r="F47" i="1" s="1"/>
  <c r="R44" i="1"/>
  <c r="N21" i="1"/>
  <c r="N23" i="1" s="1"/>
  <c r="J21" i="1"/>
  <c r="Q21" i="1"/>
  <c r="P23" i="1"/>
  <c r="R46" i="1" s="1"/>
  <c r="O21" i="1"/>
  <c r="M21" i="1"/>
  <c r="M23" i="1" s="1"/>
  <c r="I21" i="1"/>
  <c r="F21" i="1"/>
  <c r="D23" i="1"/>
  <c r="R41" i="1" l="1"/>
  <c r="R42" i="1"/>
  <c r="N47" i="1"/>
  <c r="R40" i="1" s="1"/>
  <c r="I23" i="1"/>
  <c r="J23" i="1"/>
  <c r="O23" i="1"/>
  <c r="Q23" i="1"/>
  <c r="R39" i="1"/>
  <c r="G23" i="1"/>
  <c r="R45" i="1" s="1"/>
  <c r="R43" i="1" l="1"/>
  <c r="R47" i="1" s="1"/>
</calcChain>
</file>

<file path=xl/sharedStrings.xml><?xml version="1.0" encoding="utf-8"?>
<sst xmlns="http://schemas.openxmlformats.org/spreadsheetml/2006/main" count="151" uniqueCount="98">
  <si>
    <t>TCO FSS</t>
  </si>
  <si>
    <t>TCO SST</t>
  </si>
  <si>
    <t>TCO FTS</t>
  </si>
  <si>
    <t>NEXUS FT</t>
  </si>
  <si>
    <t>Tenn FT-A</t>
  </si>
  <si>
    <t>MDQ</t>
  </si>
  <si>
    <t>SCQ</t>
  </si>
  <si>
    <t>Oct-Mar</t>
  </si>
  <si>
    <t>Apr-Sept</t>
  </si>
  <si>
    <t>Leach</t>
  </si>
  <si>
    <t>Leach-85154</t>
  </si>
  <si>
    <t>TETCO 73714</t>
  </si>
  <si>
    <t>Sandusky</t>
  </si>
  <si>
    <t>TCO Pool</t>
  </si>
  <si>
    <t>Broad Run</t>
  </si>
  <si>
    <t>Station 219</t>
  </si>
  <si>
    <t>Dungannon</t>
  </si>
  <si>
    <t xml:space="preserve"> 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</si>
  <si>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</si>
  <si>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</si>
  <si>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</si>
  <si>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</si>
  <si>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</si>
  <si>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</si>
  <si>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</si>
  <si>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</si>
  <si>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</si>
  <si>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</si>
  <si>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</si>
  <si>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</si>
  <si>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TOTAL</t>
  </si>
  <si>
    <t>Monthly Demand</t>
  </si>
  <si>
    <t>PEPL</t>
  </si>
  <si>
    <t>TCO FTS-LXP</t>
  </si>
  <si>
    <t>REX FTS</t>
  </si>
  <si>
    <t>PEPL FS</t>
  </si>
  <si>
    <t>EFT-Stor</t>
  </si>
  <si>
    <t>EFT</t>
  </si>
  <si>
    <t>Crawford Agg</t>
  </si>
  <si>
    <t>Eureka</t>
  </si>
  <si>
    <t>REX Bear Wallow</t>
  </si>
  <si>
    <t>COL/REX Fairfield</t>
  </si>
  <si>
    <t>Nov-Mar</t>
  </si>
  <si>
    <t>Apr-Oct</t>
  </si>
  <si>
    <t>PEPL EFT</t>
  </si>
  <si>
    <t>Total</t>
  </si>
  <si>
    <t>TENN FT-A</t>
  </si>
  <si>
    <t>Offer Number</t>
  </si>
  <si>
    <t>Monthly Capacity Release</t>
  </si>
  <si>
    <t>Date</t>
  </si>
  <si>
    <t xml:space="preserve">From Demand Curve Report 3 </t>
  </si>
  <si>
    <t>Used for Allocation</t>
  </si>
  <si>
    <t>Peak Day Volume Dth</t>
  </si>
  <si>
    <t>Days in Mo</t>
  </si>
  <si>
    <t>August</t>
  </si>
  <si>
    <t>Columbia Gas Transmission ("TCO")</t>
  </si>
  <si>
    <t>FTS</t>
  </si>
  <si>
    <t>SST</t>
  </si>
  <si>
    <t>FSS-Reservation</t>
  </si>
  <si>
    <t>FSS-Capacity</t>
  </si>
  <si>
    <t>Base Tariff Rate</t>
  </si>
  <si>
    <t>TCRA</t>
  </si>
  <si>
    <t>--</t>
  </si>
  <si>
    <t>EPCA</t>
  </si>
  <si>
    <t>OTRA</t>
  </si>
  <si>
    <t>CCRM-T / CCRM-S</t>
  </si>
  <si>
    <t xml:space="preserve">   Total Effective Rate</t>
  </si>
  <si>
    <t>TCO Transportation Retainage</t>
  </si>
  <si>
    <t>Panhandle Eastern Pipeline ("PEPL")</t>
  </si>
  <si>
    <t>EFT - 18606</t>
  </si>
  <si>
    <t>EFT - 70361</t>
  </si>
  <si>
    <t>FS - 18601</t>
  </si>
  <si>
    <t>Market Zone:</t>
  </si>
  <si>
    <t xml:space="preserve">   Access Charge</t>
  </si>
  <si>
    <t>Deliverability Market</t>
  </si>
  <si>
    <t xml:space="preserve">   Section 25.1 Adjusment</t>
  </si>
  <si>
    <t>Capacity Market</t>
  </si>
  <si>
    <t xml:space="preserve">      Total Market Access Reservation</t>
  </si>
  <si>
    <t xml:space="preserve">   Mileage Charge: 1- 100 (MK9 - MK9)</t>
  </si>
  <si>
    <t xml:space="preserve">   Mileage Charge: 1- 100 (MK8 - MK9)</t>
  </si>
  <si>
    <r>
      <rPr>
        <b/>
        <sz val="10"/>
        <color rgb="FFFF0000"/>
        <rFont val="Times New Roman"/>
        <family val="1"/>
      </rPr>
      <t>Source</t>
    </r>
    <r>
      <rPr>
        <sz val="10"/>
        <rFont val="Times New Roman"/>
        <family val="1"/>
      </rPr>
      <t>:  Messenger--&gt; Informational Postings--&gt; Tariff--&gt;Currently Effective Rates--&gt; Rate Schedule EFT and FS</t>
    </r>
  </si>
  <si>
    <t>Tennesee Gas Pipeline</t>
  </si>
  <si>
    <t>FT-A</t>
  </si>
  <si>
    <t>Reservation (Receipt Zone 4 to Delivery Zone 4)</t>
  </si>
  <si>
    <t>Reservation Surcharge - PCB Surcharge Adjustment</t>
  </si>
  <si>
    <t>(Rate is found at the bottome of the tariff page in the Notes section 2/ )</t>
  </si>
  <si>
    <t>Reservation Surcharge - PS/GHG Surcharge Adjustment</t>
  </si>
  <si>
    <t>(Rate is found at the bottome of the tariff page in the Notes section 3/ )</t>
  </si>
  <si>
    <r>
      <rPr>
        <b/>
        <sz val="10"/>
        <color rgb="FFFF0000"/>
        <rFont val="Times New Roman"/>
        <family val="1"/>
      </rPr>
      <t>Source</t>
    </r>
    <r>
      <rPr>
        <sz val="10"/>
        <rFont val="Times New Roman"/>
        <family val="1"/>
      </rPr>
      <t>:  DART --&gt; Informational Postings --&gt; Tariff--&gt; Currently Effective Rates--&gt;Firm Transportation:  FT-A</t>
    </r>
  </si>
  <si>
    <t>NEXUS</t>
  </si>
  <si>
    <t>Rockies Express ("REX")</t>
  </si>
  <si>
    <t>LXP Incremental FTS (Negotiated Rate)</t>
  </si>
  <si>
    <t xml:space="preserve">Negotiated Rate  </t>
  </si>
  <si>
    <r>
      <rPr>
        <b/>
        <sz val="10"/>
        <color rgb="FFFF0000"/>
        <rFont val="Times New Roman"/>
        <family val="1"/>
      </rPr>
      <t>Source</t>
    </r>
    <r>
      <rPr>
        <sz val="10"/>
        <rFont val="Times New Roman"/>
        <family val="1"/>
      </rPr>
      <t>:  eConnects --&gt;Informational Postings --&gt; Regulatory --&gt; Rates --&gt; Current Rates--&gt; eConnects Tariff Sheet Summary for Current Rates</t>
    </r>
  </si>
  <si>
    <t xml:space="preserve">               eConnects --&gt;Informational Postings --&gt; Regulatory --&gt; Rates --&gt; Pending Rates--&gt; eConnects Tariff Sheet Summary for Pending Rates</t>
  </si>
  <si>
    <t>Negotiated Rate</t>
  </si>
  <si>
    <r>
      <t>Currrently Effective Pipeline Max Tariff Rates:</t>
    </r>
    <r>
      <rPr>
        <b/>
        <u/>
        <sz val="10"/>
        <color rgb="FF0099FF"/>
        <rFont val="Times New Roman"/>
        <family val="1"/>
      </rPr>
      <t xml:space="preserve"> </t>
    </r>
  </si>
  <si>
    <t>MONTHLY Demand Chrg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</si>
</sst>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00"/>
    <numFmt numFmtId="165" formatCode="&quot;$&quot;#,##0"/>
    <numFmt numFmtId="166" formatCode="#,##0.0000000"/>
    <numFmt numFmtId="167" formatCode="&quot;$&quot;#,##0.00"/>
    <numFmt numFmtId="168" formatCode="&quot;$&quot;#,##0.0000_);\(&quot;$&quot;#,##0.0000\)"/>
    <numFmt numFmtId="169" formatCode="&quot;$&quot;#,##0.000_);\(&quot;$&quot;#,##0.000\)"/>
    <numFmt numFmtId="170" formatCode="0.000%"/>
  </numFmts>
  <fonts count="24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7030A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color rgb="FF00B0F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b/>
      <sz val="12"/>
      <color rgb="FF00B0F0"/>
      <name val="Arial"/>
      <family val="2"/>
    </font>
    <font>
      <b/>
      <sz val="10"/>
      <color rgb="FF0000FF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0"/>
      <color rgb="FF0099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165">
    <xf numFmtId="0" fontId="0" fillId="0" borderId="0" xfId="0"/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10" fontId="3" fillId="0" borderId="0" xfId="0" applyNumberFormat="1" applyFont="1"/>
    <xf numFmtId="0" fontId="2" fillId="0" borderId="0" xfId="0" applyFont="1"/>
    <xf numFmtId="3" fontId="3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" fontId="0" fillId="0" borderId="0" xfId="0" applyNumberFormat="1"/>
    <xf numFmtId="10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3" xfId="0" applyBorder="1"/>
    <xf numFmtId="0" fontId="0" fillId="0" borderId="1" xfId="0" applyBorder="1"/>
    <xf numFmtId="3" fontId="3" fillId="0" borderId="1" xfId="0" applyNumberFormat="1" applyFont="1" applyBorder="1"/>
    <xf numFmtId="10" fontId="3" fillId="0" borderId="2" xfId="0" applyNumberFormat="1" applyFont="1" applyBorder="1"/>
    <xf numFmtId="3" fontId="2" fillId="0" borderId="0" xfId="0" applyNumberFormat="1" applyFont="1"/>
    <xf numFmtId="3" fontId="5" fillId="0" borderId="0" xfId="1" quotePrefix="1" applyNumberFormat="1" applyFont="1" applyFill="1" applyBorder="1" applyAlignment="1" applyProtection="1"/>
    <xf numFmtId="164" fontId="3" fillId="0" borderId="0" xfId="0" applyNumberFormat="1" applyFont="1"/>
    <xf numFmtId="1" fontId="6" fillId="0" borderId="0" xfId="0" applyNumberFormat="1" applyFont="1"/>
    <xf numFmtId="1" fontId="3" fillId="0" borderId="8" xfId="0" quotePrefix="1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5" fontId="3" fillId="0" borderId="0" xfId="0" applyNumberFormat="1" applyFont="1"/>
    <xf numFmtId="0" fontId="3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0" fillId="0" borderId="3" xfId="0" applyNumberFormat="1" applyBorder="1"/>
    <xf numFmtId="3" fontId="3" fillId="0" borderId="3" xfId="0" applyNumberFormat="1" applyFont="1" applyBorder="1"/>
    <xf numFmtId="0" fontId="3" fillId="0" borderId="3" xfId="0" applyFont="1" applyBorder="1"/>
    <xf numFmtId="0" fontId="0" fillId="0" borderId="12" xfId="0" applyBorder="1"/>
    <xf numFmtId="1" fontId="3" fillId="0" borderId="13" xfId="0" quotePrefix="1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166" fontId="0" fillId="0" borderId="0" xfId="0" applyNumberFormat="1"/>
    <xf numFmtId="165" fontId="0" fillId="0" borderId="0" xfId="0" applyNumberFormat="1"/>
    <xf numFmtId="10" fontId="3" fillId="0" borderId="0" xfId="2" applyNumberFormat="1" applyFont="1" applyFill="1" applyBorder="1"/>
    <xf numFmtId="10" fontId="8" fillId="0" borderId="0" xfId="2" applyNumberFormat="1" applyFont="1" applyFill="1" applyBorder="1"/>
    <xf numFmtId="3" fontId="8" fillId="0" borderId="0" xfId="0" applyNumberFormat="1" applyFont="1"/>
    <xf numFmtId="10" fontId="8" fillId="0" borderId="0" xfId="0" applyNumberFormat="1" applyFont="1"/>
    <xf numFmtId="0" fontId="0" fillId="2" borderId="0" xfId="0" applyFill="1"/>
    <xf numFmtId="0" fontId="0" fillId="0" borderId="0" xfId="0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0" fillId="0" borderId="2" xfId="1" quotePrefix="1" applyNumberFormat="1" applyFont="1" applyFill="1" applyBorder="1" applyAlignment="1" applyProtection="1">
      <alignment horizontal="center"/>
    </xf>
    <xf numFmtId="3" fontId="10" fillId="0" borderId="1" xfId="0" quotePrefix="1" applyNumberFormat="1" applyFont="1" applyBorder="1" applyAlignment="1">
      <alignment horizontal="center"/>
    </xf>
    <xf numFmtId="3" fontId="10" fillId="0" borderId="4" xfId="1" quotePrefix="1" applyNumberFormat="1" applyFont="1" applyFill="1" applyBorder="1" applyAlignment="1" applyProtection="1">
      <alignment horizontal="center"/>
    </xf>
    <xf numFmtId="3" fontId="10" fillId="0" borderId="0" xfId="0" quotePrefix="1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3" fillId="0" borderId="0" xfId="0" quotePrefix="1" applyNumberFormat="1" applyFont="1"/>
    <xf numFmtId="165" fontId="3" fillId="0" borderId="7" xfId="0" applyNumberFormat="1" applyFont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3" fontId="10" fillId="3" borderId="0" xfId="0" quotePrefix="1" applyNumberFormat="1" applyFont="1" applyFill="1" applyAlignment="1">
      <alignment horizontal="center"/>
    </xf>
    <xf numFmtId="3" fontId="10" fillId="3" borderId="1" xfId="0" quotePrefix="1" applyNumberFormat="1" applyFont="1" applyFill="1" applyBorder="1" applyAlignment="1">
      <alignment horizontal="center"/>
    </xf>
    <xf numFmtId="3" fontId="10" fillId="3" borderId="11" xfId="0" quotePrefix="1" applyNumberFormat="1" applyFont="1" applyFill="1" applyBorder="1" applyAlignment="1">
      <alignment horizontal="center"/>
    </xf>
    <xf numFmtId="3" fontId="10" fillId="0" borderId="2" xfId="0" quotePrefix="1" applyNumberFormat="1" applyFont="1" applyBorder="1" applyAlignment="1">
      <alignment horizontal="center"/>
    </xf>
    <xf numFmtId="3" fontId="10" fillId="3" borderId="2" xfId="0" quotePrefix="1" applyNumberFormat="1" applyFont="1" applyFill="1" applyBorder="1" applyAlignment="1">
      <alignment horizontal="center"/>
    </xf>
    <xf numFmtId="3" fontId="10" fillId="3" borderId="4" xfId="0" quotePrefix="1" applyNumberFormat="1" applyFont="1" applyFill="1" applyBorder="1" applyAlignment="1">
      <alignment horizontal="center"/>
    </xf>
    <xf numFmtId="1" fontId="10" fillId="0" borderId="1" xfId="0" quotePrefix="1" applyNumberFormat="1" applyFont="1" applyBorder="1" applyAlignment="1">
      <alignment horizontal="center"/>
    </xf>
    <xf numFmtId="0" fontId="3" fillId="3" borderId="0" xfId="0" applyFont="1" applyFill="1"/>
    <xf numFmtId="0" fontId="3" fillId="3" borderId="1" xfId="0" applyFont="1" applyFill="1" applyBorder="1"/>
    <xf numFmtId="1" fontId="3" fillId="3" borderId="0" xfId="0" quotePrefix="1" applyNumberFormat="1" applyFont="1" applyFill="1"/>
    <xf numFmtId="1" fontId="3" fillId="3" borderId="1" xfId="0" quotePrefix="1" applyNumberFormat="1" applyFont="1" applyFill="1" applyBorder="1"/>
    <xf numFmtId="0" fontId="3" fillId="3" borderId="3" xfId="0" applyFont="1" applyFill="1" applyBorder="1"/>
    <xf numFmtId="3" fontId="0" fillId="3" borderId="0" xfId="0" applyNumberFormat="1" applyFill="1"/>
    <xf numFmtId="3" fontId="0" fillId="3" borderId="1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0" fontId="9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67" fontId="0" fillId="0" borderId="0" xfId="0" applyNumberFormat="1"/>
    <xf numFmtId="3" fontId="9" fillId="0" borderId="0" xfId="0" applyNumberFormat="1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11" fillId="0" borderId="0" xfId="0" applyNumberFormat="1" applyFont="1" applyAlignment="1">
      <alignment horizontal="center"/>
    </xf>
    <xf numFmtId="1" fontId="6" fillId="0" borderId="14" xfId="0" applyNumberFormat="1" applyFont="1" applyBorder="1"/>
    <xf numFmtId="0" fontId="9" fillId="0" borderId="9" xfId="0" applyFont="1" applyBorder="1" applyAlignment="1">
      <alignment horizontal="left"/>
    </xf>
    <xf numFmtId="3" fontId="9" fillId="0" borderId="9" xfId="0" applyNumberFormat="1" applyFont="1" applyBorder="1" applyAlignment="1">
      <alignment horizontal="right"/>
    </xf>
    <xf numFmtId="1" fontId="6" fillId="0" borderId="15" xfId="0" applyNumberFormat="1" applyFont="1" applyBorder="1"/>
    <xf numFmtId="165" fontId="3" fillId="0" borderId="16" xfId="0" applyNumberFormat="1" applyFont="1" applyBorder="1"/>
    <xf numFmtId="165" fontId="3" fillId="0" borderId="12" xfId="0" applyNumberFormat="1" applyFont="1" applyBorder="1"/>
    <xf numFmtId="0" fontId="0" fillId="0" borderId="16" xfId="0" applyBorder="1"/>
    <xf numFmtId="3" fontId="0" fillId="0" borderId="16" xfId="0" applyNumberFormat="1" applyBorder="1"/>
    <xf numFmtId="3" fontId="0" fillId="0" borderId="12" xfId="0" applyNumberFormat="1" applyBorder="1"/>
    <xf numFmtId="10" fontId="3" fillId="0" borderId="16" xfId="0" applyNumberFormat="1" applyFont="1" applyBorder="1"/>
    <xf numFmtId="10" fontId="3" fillId="0" borderId="17" xfId="0" applyNumberFormat="1" applyFont="1" applyBorder="1"/>
    <xf numFmtId="10" fontId="2" fillId="0" borderId="18" xfId="0" applyNumberFormat="1" applyFont="1" applyBorder="1"/>
    <xf numFmtId="165" fontId="9" fillId="0" borderId="18" xfId="0" applyNumberFormat="1" applyFont="1" applyBorder="1"/>
    <xf numFmtId="3" fontId="0" fillId="0" borderId="19" xfId="0" applyNumberFormat="1" applyBorder="1"/>
    <xf numFmtId="3" fontId="5" fillId="0" borderId="0" xfId="0" quotePrefix="1" applyNumberFormat="1" applyFont="1"/>
    <xf numFmtId="3" fontId="3" fillId="0" borderId="0" xfId="0" applyNumberFormat="1" applyFont="1" applyAlignment="1">
      <alignment horizontal="right"/>
    </xf>
    <xf numFmtId="1" fontId="2" fillId="0" borderId="3" xfId="0" quotePrefix="1" applyNumberFormat="1" applyFont="1" applyBorder="1" applyAlignment="1">
      <alignment horizontal="center"/>
    </xf>
    <xf numFmtId="3" fontId="11" fillId="3" borderId="3" xfId="0" quotePrefix="1" applyNumberFormat="1" applyFont="1" applyFill="1" applyBorder="1" applyAlignment="1">
      <alignment horizontal="center"/>
    </xf>
    <xf numFmtId="3" fontId="11" fillId="3" borderId="10" xfId="0" quotePrefix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" fontId="6" fillId="0" borderId="13" xfId="0" applyNumberFormat="1" applyFont="1" applyBorder="1"/>
    <xf numFmtId="3" fontId="10" fillId="3" borderId="3" xfId="1" applyNumberFormat="1" applyFont="1" applyFill="1" applyBorder="1" applyAlignment="1" applyProtection="1">
      <alignment horizontal="center"/>
    </xf>
    <xf numFmtId="3" fontId="10" fillId="3" borderId="0" xfId="0" applyNumberFormat="1" applyFont="1" applyFill="1" applyAlignment="1">
      <alignment horizontal="center"/>
    </xf>
    <xf numFmtId="3" fontId="10" fillId="3" borderId="10" xfId="1" applyNumberFormat="1" applyFont="1" applyFill="1" applyBorder="1" applyAlignment="1" applyProtection="1">
      <alignment horizontal="center"/>
    </xf>
    <xf numFmtId="3" fontId="10" fillId="0" borderId="5" xfId="0" applyNumberFormat="1" applyFont="1" applyBorder="1" applyAlignment="1">
      <alignment horizontal="center"/>
    </xf>
    <xf numFmtId="14" fontId="13" fillId="0" borderId="0" xfId="0" applyNumberFormat="1" applyFont="1"/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/>
    </xf>
    <xf numFmtId="1" fontId="10" fillId="3" borderId="0" xfId="0" quotePrefix="1" applyNumberFormat="1" applyFont="1" applyFill="1" applyAlignment="1">
      <alignment horizontal="center"/>
    </xf>
    <xf numFmtId="10" fontId="1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6" fontId="14" fillId="4" borderId="6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168" fontId="18" fillId="0" borderId="0" xfId="0" applyNumberFormat="1" applyFont="1" applyAlignment="1">
      <alignment horizontal="center"/>
    </xf>
    <xf numFmtId="168" fontId="18" fillId="0" borderId="0" xfId="0" quotePrefix="1" applyNumberFormat="1" applyFont="1" applyAlignment="1">
      <alignment horizontal="center"/>
    </xf>
    <xf numFmtId="168" fontId="18" fillId="0" borderId="20" xfId="0" applyNumberFormat="1" applyFont="1" applyBorder="1" applyAlignment="1">
      <alignment horizontal="center"/>
    </xf>
    <xf numFmtId="168" fontId="18" fillId="0" borderId="20" xfId="0" quotePrefix="1" applyNumberFormat="1" applyFont="1" applyBorder="1" applyAlignment="1">
      <alignment horizontal="center"/>
    </xf>
    <xf numFmtId="168" fontId="16" fillId="0" borderId="21" xfId="0" applyNumberFormat="1" applyFont="1" applyBorder="1" applyAlignment="1">
      <alignment horizontal="center"/>
    </xf>
    <xf numFmtId="169" fontId="16" fillId="0" borderId="0" xfId="0" applyNumberFormat="1" applyFont="1"/>
    <xf numFmtId="170" fontId="18" fillId="0" borderId="0" xfId="0" applyNumberFormat="1" applyFont="1" applyAlignment="1">
      <alignment horizontal="center"/>
    </xf>
    <xf numFmtId="0" fontId="16" fillId="0" borderId="22" xfId="0" applyFont="1" applyBorder="1"/>
    <xf numFmtId="169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20" fillId="0" borderId="2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18" xfId="0" applyFont="1" applyBorder="1"/>
    <xf numFmtId="0" fontId="0" fillId="0" borderId="18" xfId="0" applyBorder="1"/>
    <xf numFmtId="164" fontId="0" fillId="0" borderId="0" xfId="0" applyNumberFormat="1"/>
    <xf numFmtId="164" fontId="2" fillId="0" borderId="6" xfId="0" applyNumberFormat="1" applyFont="1" applyBorder="1" applyAlignment="1">
      <alignment horizontal="center"/>
    </xf>
    <xf numFmtId="0" fontId="21" fillId="0" borderId="0" xfId="0" applyFont="1"/>
    <xf numFmtId="164" fontId="22" fillId="0" borderId="6" xfId="0" applyNumberFormat="1" applyFont="1" applyBorder="1" applyAlignment="1">
      <alignment horizontal="center"/>
    </xf>
    <xf numFmtId="168" fontId="16" fillId="0" borderId="0" xfId="0" quotePrefix="1" applyNumberFormat="1" applyFont="1" applyAlignment="1">
      <alignment horizontal="center"/>
    </xf>
  </cellXfs>
  <cellStyles count="3">
    <cellStyle name="Hyperlink" xfId="1" builtinId="8"/>
    <cellStyle name="Normal" xfId="0" builtinId="0"/>
    <cellStyle name="Percent 2" xfId="2" xr:uid="{7CB2D7E4-8ECC-4B71-856B-440F77281F3F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1294290</xdr:colOff>
      <xdr:row>7</xdr:row>
      <xdr:rowOff>28575</xdr:rowOff>
    </xdr:from>
    <xdr:to>
      <xdr:col>2</xdr:col>
      <xdr:colOff>1437165</xdr:colOff>
      <xdr:row>7</xdr:row>
      <xdr:rowOff>161925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8F6BF13A-EFFB-A46E-8297-338EF5B35F69}"/>
            </a:ext>
          </a:extLst>
        </xdr:cNvPr>
        <xdr:cNvSpPr/>
      </xdr:nvSpPr>
      <xdr:spPr>
        <a:xfrm>
          <a:off x="3599616" y="1381401"/>
          <a:ext cx="142875" cy="1333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3AA2-1FF0-4546-AA16-DCE4703020CC}">
  <sheetPr>
    <pageSetUpPr fitToPage="1"/>
  </sheetPr>
  <dimension ref="A1:AA73"/>
  <sheetViews>
    <sheetView tabSelected="1" zoomScale="90" zoomScaleNormal="90" workbookViewId="0">
      <selection activeCell="Y14" sqref="Y14"/>
    </sheetView>
  </sheetViews>
  <sheetFormatPr defaultRowHeight="15" x14ac:dyDescent="0.25"/>
  <cols>
    <col min="1" max="1" width="13.7109375" customWidth="1"/>
    <col min="2" max="2" width="23.140625" customWidth="1"/>
    <col min="3" max="3" width="40.5703125" bestFit="1" customWidth="1"/>
    <col min="4" max="4" width="17.7109375" customWidth="1"/>
    <col min="5" max="5" width="16.85546875" bestFit="1" customWidth="1"/>
    <col min="6" max="6" width="16.140625" bestFit="1" customWidth="1"/>
    <col min="7" max="7" width="20" bestFit="1" customWidth="1"/>
    <col min="8" max="8" width="21.28515625" bestFit="1" customWidth="1"/>
    <col min="9" max="9" width="13.7109375" customWidth="1"/>
    <col min="10" max="10" width="14.5703125" bestFit="1" customWidth="1"/>
    <col min="11" max="11" width="12.7109375" customWidth="1"/>
    <col min="12" max="12" width="15" customWidth="1"/>
    <col min="13" max="19" width="13.7109375" customWidth="1"/>
    <col min="20" max="20" width="5.42578125" customWidth="1"/>
    <col min="21" max="21" width="5.140625" customWidth="1"/>
    <col min="22" max="22" width="41.28515625" customWidth="1"/>
    <col min="23" max="26" width="13.7109375" customWidth="1"/>
    <col min="27" max="27" width="40.28515625" customWidth="1"/>
    <col min="28" max="29" width="13.7109375" customWidth="1"/>
  </cols>
  <sheetData>
    <row r="1" spans="1:27" ht="15.75" x14ac:dyDescent="0.25">
      <c r="A1" s="1" t="s">
        <v>49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7" ht="15.75" x14ac:dyDescent="0.25">
      <c r="A2" s="132">
        <v>45870</v>
      </c>
      <c r="B2" s="7"/>
      <c r="C2" s="8"/>
      <c r="D2" s="8"/>
      <c r="E2" s="8"/>
      <c r="F2" s="8"/>
      <c r="G2" s="9"/>
      <c r="H2" s="9"/>
      <c r="I2" s="9"/>
      <c r="J2" s="9"/>
      <c r="K2" s="9"/>
      <c r="L2" s="10"/>
      <c r="M2" s="10"/>
      <c r="N2" s="10"/>
      <c r="O2" s="10"/>
      <c r="P2" s="9"/>
      <c r="Q2" s="6"/>
      <c r="R2" s="6"/>
      <c r="S2" s="6"/>
    </row>
    <row r="3" spans="1:27" ht="15.75" thickBot="1" x14ac:dyDescent="0.3">
      <c r="A3" s="54"/>
      <c r="B3" s="11"/>
      <c r="C3" s="11"/>
      <c r="D3" s="38" t="s">
        <v>0</v>
      </c>
      <c r="E3" s="21" t="s">
        <v>0</v>
      </c>
      <c r="F3" s="21" t="s">
        <v>1</v>
      </c>
      <c r="G3" s="19" t="s">
        <v>1</v>
      </c>
      <c r="H3" s="21"/>
      <c r="I3" s="90" t="s">
        <v>2</v>
      </c>
      <c r="J3" s="40" t="s">
        <v>2</v>
      </c>
      <c r="K3" s="41"/>
      <c r="L3" s="41" t="s">
        <v>3</v>
      </c>
      <c r="M3" s="17" t="s">
        <v>2</v>
      </c>
      <c r="N3" s="17" t="s">
        <v>2</v>
      </c>
      <c r="O3" s="19" t="s">
        <v>2</v>
      </c>
      <c r="P3" s="21" t="s">
        <v>4</v>
      </c>
      <c r="Q3" s="19" t="s">
        <v>2</v>
      </c>
      <c r="V3" s="142" t="s">
        <v>96</v>
      </c>
      <c r="W3" s="143"/>
      <c r="X3" s="143"/>
    </row>
    <row r="4" spans="1:27" x14ac:dyDescent="0.25">
      <c r="A4" s="139" t="s">
        <v>53</v>
      </c>
      <c r="B4" s="8"/>
      <c r="C4" s="11"/>
      <c r="D4" s="38" t="s">
        <v>5</v>
      </c>
      <c r="E4" s="21" t="s">
        <v>6</v>
      </c>
      <c r="F4" s="133" t="s">
        <v>7</v>
      </c>
      <c r="G4" s="133" t="s">
        <v>8</v>
      </c>
      <c r="H4" s="17"/>
      <c r="I4" s="90" t="s">
        <v>9</v>
      </c>
      <c r="J4" s="40" t="s">
        <v>10</v>
      </c>
      <c r="K4" s="41"/>
      <c r="L4" s="41" t="s">
        <v>11</v>
      </c>
      <c r="M4" s="17" t="s">
        <v>12</v>
      </c>
      <c r="N4" s="17" t="s">
        <v>13</v>
      </c>
      <c r="O4" s="19" t="s">
        <v>14</v>
      </c>
      <c r="P4" s="21" t="s">
        <v>15</v>
      </c>
      <c r="Q4" s="19" t="s">
        <v>16</v>
      </c>
      <c r="V4" s="143"/>
      <c r="W4" s="143"/>
      <c r="X4" s="143"/>
      <c r="Y4" s="143"/>
    </row>
    <row r="5" spans="1:27" x14ac:dyDescent="0.25">
      <c r="A5" s="140" t="s">
        <v>54</v>
      </c>
      <c r="B5" s="18"/>
      <c r="C5" s="21" t="s">
        <v>51</v>
      </c>
      <c r="D5" s="94">
        <v>3045</v>
      </c>
      <c r="E5" s="88">
        <v>3045</v>
      </c>
      <c r="F5" s="88">
        <v>3044</v>
      </c>
      <c r="G5" s="89">
        <v>3044</v>
      </c>
      <c r="H5" s="21" t="s">
        <v>17</v>
      </c>
      <c r="I5" s="91">
        <v>80152</v>
      </c>
      <c r="J5" s="19"/>
      <c r="K5" s="92" t="s">
        <v>17</v>
      </c>
      <c r="L5" s="122">
        <v>860005</v>
      </c>
      <c r="M5" s="87">
        <v>174457</v>
      </c>
      <c r="N5" s="87">
        <v>304316</v>
      </c>
      <c r="O5" s="93">
        <v>82544</v>
      </c>
      <c r="P5" s="86">
        <v>63440</v>
      </c>
      <c r="Q5" s="93">
        <v>82545</v>
      </c>
      <c r="V5" s="157" t="s">
        <v>55</v>
      </c>
      <c r="W5" s="144" t="s">
        <v>56</v>
      </c>
      <c r="X5" s="144" t="s">
        <v>57</v>
      </c>
      <c r="Y5" s="144" t="s">
        <v>58</v>
      </c>
      <c r="Z5" s="144" t="s">
        <v>59</v>
      </c>
      <c r="AA5" s="144" t="s">
        <v>91</v>
      </c>
    </row>
    <row r="6" spans="1:27" ht="15.75" thickBot="1" x14ac:dyDescent="0.3">
      <c r="A6" s="141">
        <v>31</v>
      </c>
      <c r="B6" s="8"/>
      <c r="C6" s="40" t="s">
        <v>52</v>
      </c>
      <c r="D6" s="38">
        <v>1445102</v>
      </c>
      <c r="E6" s="21">
        <v>80441913</v>
      </c>
      <c r="F6" s="21"/>
      <c r="G6" s="19"/>
      <c r="H6" s="21"/>
      <c r="I6" s="22"/>
      <c r="J6" s="17"/>
      <c r="K6" s="38"/>
      <c r="L6" s="38"/>
      <c r="M6" s="19"/>
      <c r="N6" s="19"/>
      <c r="O6" s="19"/>
      <c r="P6" s="21"/>
      <c r="Q6" s="19"/>
      <c r="V6" s="143" t="s">
        <v>60</v>
      </c>
      <c r="W6" s="145">
        <v>12.52</v>
      </c>
      <c r="X6" s="145">
        <v>12.32</v>
      </c>
      <c r="Y6" s="145">
        <v>3.8180000000000001</v>
      </c>
      <c r="Z6" s="145">
        <v>6.6199999999999995E-2</v>
      </c>
      <c r="AA6" s="164">
        <v>0.32</v>
      </c>
    </row>
    <row r="7" spans="1:27" x14ac:dyDescent="0.25">
      <c r="A7" s="16"/>
      <c r="B7" s="10"/>
      <c r="C7" s="138" t="s">
        <v>50</v>
      </c>
      <c r="D7" s="95"/>
      <c r="E7" s="14"/>
      <c r="F7" s="14"/>
      <c r="G7" s="15"/>
      <c r="H7" s="14"/>
      <c r="I7" s="13"/>
      <c r="J7" s="17"/>
      <c r="K7" s="25"/>
      <c r="L7" s="25"/>
      <c r="M7" s="26"/>
      <c r="N7" s="17"/>
      <c r="O7" s="17"/>
      <c r="P7" s="24"/>
      <c r="Q7" s="17"/>
      <c r="V7" s="143" t="s">
        <v>61</v>
      </c>
      <c r="W7" s="145">
        <v>0.63200000000000001</v>
      </c>
      <c r="X7" s="145">
        <v>0.63200000000000001</v>
      </c>
      <c r="Y7" s="146" t="s">
        <v>62</v>
      </c>
      <c r="Z7" s="146" t="s">
        <v>62</v>
      </c>
      <c r="AA7" s="145">
        <v>0.63200000000000001</v>
      </c>
    </row>
    <row r="8" spans="1:27" x14ac:dyDescent="0.25">
      <c r="A8" s="16"/>
      <c r="B8" s="8"/>
      <c r="C8" s="8"/>
      <c r="D8" s="44"/>
      <c r="E8" s="9"/>
      <c r="F8" s="9"/>
      <c r="G8" s="27"/>
      <c r="H8" s="9"/>
      <c r="I8" s="28"/>
      <c r="J8" s="17"/>
      <c r="K8" s="25"/>
      <c r="L8" s="25"/>
      <c r="M8" s="26"/>
      <c r="N8" s="26"/>
      <c r="O8" s="27"/>
      <c r="Q8" s="26"/>
      <c r="V8" s="143" t="s">
        <v>63</v>
      </c>
      <c r="W8" s="145">
        <v>8.5000000000000006E-2</v>
      </c>
      <c r="X8" s="145">
        <v>8.5000000000000006E-2</v>
      </c>
      <c r="Y8" s="146" t="s">
        <v>62</v>
      </c>
      <c r="Z8" s="146" t="s">
        <v>62</v>
      </c>
      <c r="AA8" s="145">
        <v>8.5000000000000006E-2</v>
      </c>
    </row>
    <row r="9" spans="1:27" x14ac:dyDescent="0.25">
      <c r="A9" s="16"/>
      <c r="B9" s="8" t="s">
        <v>18</v>
      </c>
      <c r="C9" s="56">
        <v>0</v>
      </c>
      <c r="D9" s="128"/>
      <c r="E9" s="129"/>
      <c r="F9" s="56">
        <v>0</v>
      </c>
      <c r="G9" s="57">
        <v>0</v>
      </c>
      <c r="H9" s="14"/>
      <c r="I9" s="59">
        <v>0</v>
      </c>
      <c r="J9" s="66"/>
      <c r="K9" s="14"/>
      <c r="L9" s="123"/>
      <c r="M9" s="67"/>
      <c r="N9" s="71"/>
      <c r="O9" s="70">
        <v>0</v>
      </c>
      <c r="P9" s="67"/>
      <c r="Q9" s="68"/>
      <c r="V9" s="143" t="s">
        <v>64</v>
      </c>
      <c r="W9" s="145">
        <v>7.1999999999999995E-2</v>
      </c>
      <c r="X9" s="145">
        <v>7.1999999999999995E-2</v>
      </c>
      <c r="Y9" s="146" t="s">
        <v>62</v>
      </c>
      <c r="Z9" s="146" t="s">
        <v>62</v>
      </c>
      <c r="AA9" s="145">
        <v>7.1999999999999995E-2</v>
      </c>
    </row>
    <row r="10" spans="1:27" x14ac:dyDescent="0.25">
      <c r="A10" s="16"/>
      <c r="B10" s="8" t="s">
        <v>19</v>
      </c>
      <c r="C10" s="56">
        <v>0</v>
      </c>
      <c r="D10" s="128"/>
      <c r="E10" s="129"/>
      <c r="F10" s="56">
        <v>0</v>
      </c>
      <c r="G10" s="57">
        <v>0</v>
      </c>
      <c r="H10" s="14"/>
      <c r="I10" s="59">
        <v>0</v>
      </c>
      <c r="J10" s="66"/>
      <c r="K10" s="14"/>
      <c r="L10" s="123"/>
      <c r="M10" s="62">
        <v>0</v>
      </c>
      <c r="N10" s="71"/>
      <c r="O10" s="71"/>
      <c r="P10" s="67"/>
      <c r="Q10" s="68"/>
      <c r="V10" s="143" t="s">
        <v>65</v>
      </c>
      <c r="W10" s="147">
        <v>0</v>
      </c>
      <c r="X10" s="147">
        <v>0</v>
      </c>
      <c r="Y10" s="147">
        <v>0</v>
      </c>
      <c r="Z10" s="147">
        <v>0</v>
      </c>
      <c r="AA10" s="148" t="s">
        <v>62</v>
      </c>
    </row>
    <row r="11" spans="1:27" ht="15.75" thickBot="1" x14ac:dyDescent="0.3">
      <c r="A11" s="16"/>
      <c r="B11" s="8" t="s">
        <v>20</v>
      </c>
      <c r="C11" s="56">
        <v>0</v>
      </c>
      <c r="D11" s="128"/>
      <c r="E11" s="129"/>
      <c r="F11" s="56">
        <v>0</v>
      </c>
      <c r="G11" s="57">
        <v>0</v>
      </c>
      <c r="H11" s="14"/>
      <c r="I11" s="59">
        <v>0</v>
      </c>
      <c r="J11" s="66"/>
      <c r="K11" s="14"/>
      <c r="L11" s="123"/>
      <c r="M11" s="62">
        <v>0</v>
      </c>
      <c r="N11" s="71"/>
      <c r="O11" s="71"/>
      <c r="P11" s="67"/>
      <c r="Q11" s="68"/>
      <c r="V11" s="143" t="s">
        <v>66</v>
      </c>
      <c r="W11" s="149">
        <f>SUM(W6:W10)</f>
        <v>13.308999999999999</v>
      </c>
      <c r="X11" s="149">
        <f>SUM(X6:X10)</f>
        <v>13.109</v>
      </c>
      <c r="Y11" s="149">
        <f>SUM(Y6:Y10)</f>
        <v>3.8180000000000001</v>
      </c>
      <c r="Z11" s="149">
        <f>SUM(Z6:Z10)</f>
        <v>6.6199999999999995E-2</v>
      </c>
      <c r="AA11" s="156">
        <f>ROUND(((AA6*A6+AA7+AA8+AA9)/A6),4)</f>
        <v>0.34549999999999997</v>
      </c>
    </row>
    <row r="12" spans="1:27" ht="15.75" thickTop="1" x14ac:dyDescent="0.25">
      <c r="A12" s="16"/>
      <c r="B12" s="8" t="s">
        <v>21</v>
      </c>
      <c r="C12" s="56">
        <v>0</v>
      </c>
      <c r="D12" s="128"/>
      <c r="E12" s="129"/>
      <c r="F12" s="56">
        <v>0</v>
      </c>
      <c r="G12" s="57">
        <v>0</v>
      </c>
      <c r="H12" s="14"/>
      <c r="I12" s="59">
        <v>0</v>
      </c>
      <c r="J12" s="66"/>
      <c r="K12" s="14"/>
      <c r="L12" s="123"/>
      <c r="M12" s="67"/>
      <c r="N12" s="71"/>
      <c r="O12" s="71"/>
      <c r="P12" s="67"/>
      <c r="Q12" s="60">
        <v>0</v>
      </c>
      <c r="V12" s="143"/>
      <c r="W12" s="150"/>
      <c r="X12" s="150"/>
      <c r="Y12" s="150"/>
      <c r="Z12" s="150"/>
      <c r="AA12" s="143"/>
    </row>
    <row r="13" spans="1:27" x14ac:dyDescent="0.25">
      <c r="A13" s="16"/>
      <c r="B13" s="8" t="s">
        <v>22</v>
      </c>
      <c r="C13" s="56">
        <v>0</v>
      </c>
      <c r="D13" s="128"/>
      <c r="E13" s="129"/>
      <c r="F13" s="56">
        <v>0</v>
      </c>
      <c r="G13" s="57">
        <v>0</v>
      </c>
      <c r="H13" s="14"/>
      <c r="I13" s="59">
        <v>0</v>
      </c>
      <c r="J13" s="60">
        <v>0</v>
      </c>
      <c r="K13" s="14"/>
      <c r="L13" s="123"/>
      <c r="M13" s="62">
        <v>0</v>
      </c>
      <c r="N13" s="70">
        <v>0</v>
      </c>
      <c r="O13" s="71"/>
      <c r="P13" s="67"/>
      <c r="Q13" s="68"/>
      <c r="V13" s="143" t="s">
        <v>67</v>
      </c>
      <c r="W13" s="151">
        <v>1.8270000000000002E-2</v>
      </c>
      <c r="X13" s="143"/>
      <c r="Y13" s="143"/>
      <c r="Z13" s="143"/>
      <c r="AA13" s="143"/>
    </row>
    <row r="14" spans="1:27" x14ac:dyDescent="0.25">
      <c r="A14" s="16"/>
      <c r="B14" s="8" t="s">
        <v>23</v>
      </c>
      <c r="C14" s="56">
        <v>0</v>
      </c>
      <c r="D14" s="128"/>
      <c r="E14" s="129"/>
      <c r="F14" s="56">
        <v>0</v>
      </c>
      <c r="G14" s="57">
        <v>0</v>
      </c>
      <c r="H14" s="14"/>
      <c r="I14" s="59">
        <v>0</v>
      </c>
      <c r="J14" s="60">
        <v>0</v>
      </c>
      <c r="K14" s="14"/>
      <c r="L14" s="123"/>
      <c r="M14" s="62">
        <v>0</v>
      </c>
      <c r="N14" s="71"/>
      <c r="O14" s="71"/>
      <c r="P14" s="67"/>
      <c r="Q14" s="68"/>
      <c r="V14" s="143"/>
      <c r="W14" s="143"/>
      <c r="X14" s="143"/>
      <c r="Y14" s="143"/>
      <c r="Z14" s="143"/>
      <c r="AA14" s="143"/>
    </row>
    <row r="15" spans="1:27" x14ac:dyDescent="0.25">
      <c r="A15" s="16"/>
      <c r="B15" s="8" t="s">
        <v>24</v>
      </c>
      <c r="C15" s="56">
        <v>0</v>
      </c>
      <c r="D15" s="128"/>
      <c r="E15" s="129"/>
      <c r="F15" s="56">
        <v>0</v>
      </c>
      <c r="G15" s="57">
        <v>0</v>
      </c>
      <c r="H15" s="14"/>
      <c r="I15" s="59">
        <v>0</v>
      </c>
      <c r="J15" s="66"/>
      <c r="K15" s="14"/>
      <c r="L15" s="123"/>
      <c r="M15" s="62">
        <v>0</v>
      </c>
      <c r="N15" s="71"/>
      <c r="O15" s="71"/>
      <c r="P15" s="67"/>
      <c r="Q15" s="68"/>
      <c r="R15" s="8"/>
      <c r="V15" s="143" t="s">
        <v>93</v>
      </c>
      <c r="W15" s="150"/>
      <c r="X15" s="150"/>
      <c r="Y15" s="150"/>
      <c r="Z15" s="150"/>
      <c r="AA15" s="143"/>
    </row>
    <row r="16" spans="1:27" x14ac:dyDescent="0.25">
      <c r="A16" s="16"/>
      <c r="B16" s="8" t="s">
        <v>25</v>
      </c>
      <c r="C16" s="56">
        <v>0</v>
      </c>
      <c r="D16" s="128"/>
      <c r="E16" s="129"/>
      <c r="F16" s="56">
        <v>0</v>
      </c>
      <c r="G16" s="57">
        <v>0</v>
      </c>
      <c r="H16" s="14"/>
      <c r="I16" s="59">
        <v>0</v>
      </c>
      <c r="J16" s="60">
        <v>0</v>
      </c>
      <c r="K16" s="14"/>
      <c r="L16" s="123"/>
      <c r="M16" s="62">
        <v>0</v>
      </c>
      <c r="N16" s="71"/>
      <c r="O16" s="71"/>
      <c r="P16" s="67"/>
      <c r="Q16" s="68"/>
      <c r="R16" s="30"/>
      <c r="V16" s="143" t="s">
        <v>94</v>
      </c>
      <c r="W16" s="150"/>
      <c r="X16" s="150"/>
      <c r="Y16" s="150"/>
      <c r="Z16" s="150"/>
      <c r="AA16" s="143"/>
    </row>
    <row r="17" spans="1:27" ht="15.75" thickBot="1" x14ac:dyDescent="0.3">
      <c r="A17" s="16"/>
      <c r="B17" s="8" t="s">
        <v>26</v>
      </c>
      <c r="C17" s="56">
        <v>0</v>
      </c>
      <c r="D17" s="128"/>
      <c r="E17" s="129"/>
      <c r="F17" s="56">
        <v>0</v>
      </c>
      <c r="G17" s="57">
        <v>0</v>
      </c>
      <c r="H17" s="14"/>
      <c r="I17" s="59">
        <v>0</v>
      </c>
      <c r="J17" s="66"/>
      <c r="K17" s="14"/>
      <c r="L17" s="123"/>
      <c r="M17" s="62">
        <v>0</v>
      </c>
      <c r="N17" s="71"/>
      <c r="O17" s="71"/>
      <c r="P17" s="67"/>
      <c r="Q17" s="68"/>
      <c r="R17" s="64"/>
      <c r="S17" s="120"/>
      <c r="V17" s="152"/>
      <c r="W17" s="152"/>
      <c r="X17" s="152"/>
      <c r="Y17" s="152"/>
      <c r="Z17" s="152"/>
      <c r="AA17" s="152"/>
    </row>
    <row r="18" spans="1:27" ht="15.75" thickTop="1" x14ac:dyDescent="0.25">
      <c r="A18" s="16"/>
      <c r="B18" s="8" t="s">
        <v>27</v>
      </c>
      <c r="C18" s="56">
        <v>0</v>
      </c>
      <c r="D18" s="128"/>
      <c r="E18" s="129"/>
      <c r="F18" s="56">
        <v>0</v>
      </c>
      <c r="G18" s="57">
        <v>0</v>
      </c>
      <c r="H18" s="14"/>
      <c r="I18" s="59">
        <v>0</v>
      </c>
      <c r="J18" s="66"/>
      <c r="K18" s="14"/>
      <c r="L18" s="123"/>
      <c r="M18" s="62">
        <v>0</v>
      </c>
      <c r="N18" s="71"/>
      <c r="O18" s="71"/>
      <c r="P18" s="67"/>
      <c r="Q18" s="68"/>
      <c r="V18" s="143"/>
      <c r="W18" s="150"/>
      <c r="X18" s="150"/>
      <c r="Y18" s="150"/>
      <c r="Z18" s="150"/>
      <c r="AA18" s="143"/>
    </row>
    <row r="19" spans="1:27" x14ac:dyDescent="0.25">
      <c r="A19" s="16"/>
      <c r="B19" s="8" t="s">
        <v>28</v>
      </c>
      <c r="C19" s="56">
        <v>0</v>
      </c>
      <c r="D19" s="128"/>
      <c r="E19" s="129"/>
      <c r="F19" s="56">
        <v>0</v>
      </c>
      <c r="G19" s="57">
        <v>0</v>
      </c>
      <c r="H19" s="14"/>
      <c r="I19" s="59">
        <v>0</v>
      </c>
      <c r="J19" s="66"/>
      <c r="K19" s="14"/>
      <c r="L19" s="123"/>
      <c r="M19" s="67"/>
      <c r="N19" s="71"/>
      <c r="O19" s="71"/>
      <c r="P19" s="67"/>
      <c r="Q19" s="68"/>
      <c r="V19" s="142" t="s">
        <v>68</v>
      </c>
      <c r="W19" s="153" t="s">
        <v>69</v>
      </c>
      <c r="X19" s="153" t="s">
        <v>70</v>
      </c>
      <c r="Y19" s="143"/>
      <c r="Z19" s="143"/>
      <c r="AA19" s="153" t="s">
        <v>71</v>
      </c>
    </row>
    <row r="20" spans="1:27" ht="15.75" thickBot="1" x14ac:dyDescent="0.3">
      <c r="A20" s="16"/>
      <c r="B20" s="8" t="s">
        <v>29</v>
      </c>
      <c r="C20" s="56">
        <v>0</v>
      </c>
      <c r="D20" s="130"/>
      <c r="E20" s="129"/>
      <c r="F20" s="56">
        <v>0</v>
      </c>
      <c r="G20" s="57">
        <v>0</v>
      </c>
      <c r="H20" s="14"/>
      <c r="I20" s="61">
        <v>0</v>
      </c>
      <c r="J20" s="66"/>
      <c r="K20" s="14"/>
      <c r="L20" s="124"/>
      <c r="M20" s="67"/>
      <c r="N20" s="72"/>
      <c r="O20" s="72"/>
      <c r="P20" s="67"/>
      <c r="Q20" s="69"/>
      <c r="V20" s="143" t="s">
        <v>72</v>
      </c>
      <c r="W20" s="145"/>
      <c r="X20" s="145"/>
      <c r="Y20" s="150"/>
      <c r="Z20" s="143"/>
      <c r="AA20" s="150"/>
    </row>
    <row r="21" spans="1:27" x14ac:dyDescent="0.25">
      <c r="A21" s="16"/>
      <c r="B21" s="8" t="s">
        <v>30</v>
      </c>
      <c r="C21" s="21">
        <f>SUM(C9:C20)</f>
        <v>0</v>
      </c>
      <c r="D21" s="131">
        <v>0</v>
      </c>
      <c r="E21" s="58">
        <f>D21*(E6/D6)</f>
        <v>0</v>
      </c>
      <c r="F21" s="58">
        <f>SUM(F9:F20)</f>
        <v>0</v>
      </c>
      <c r="G21" s="58">
        <f>SUM(G9:G20)</f>
        <v>0</v>
      </c>
      <c r="H21" s="9"/>
      <c r="I21" s="63">
        <f>SUM(I9:I20)</f>
        <v>0</v>
      </c>
      <c r="J21" s="63">
        <f>SUM(J13:J16)</f>
        <v>0</v>
      </c>
      <c r="K21" s="55"/>
      <c r="L21" s="135">
        <v>0</v>
      </c>
      <c r="M21" s="63">
        <f t="shared" ref="M21:Q21" si="0">SUM(M9:M20)</f>
        <v>0</v>
      </c>
      <c r="N21" s="63">
        <f t="shared" si="0"/>
        <v>0</v>
      </c>
      <c r="O21" s="63">
        <f t="shared" si="0"/>
        <v>0</v>
      </c>
      <c r="P21" s="135">
        <v>0</v>
      </c>
      <c r="Q21" s="63">
        <f t="shared" si="0"/>
        <v>0</v>
      </c>
      <c r="V21" s="143" t="s">
        <v>73</v>
      </c>
      <c r="W21" s="145">
        <v>3.9899999999999998E-2</v>
      </c>
      <c r="X21" s="145">
        <v>3.9899999999999998E-2</v>
      </c>
      <c r="Y21" s="150"/>
      <c r="Z21" s="155" t="s">
        <v>74</v>
      </c>
      <c r="AA21" s="145">
        <v>9.2600000000000002E-2</v>
      </c>
    </row>
    <row r="22" spans="1:27" x14ac:dyDescent="0.25">
      <c r="A22" s="16"/>
      <c r="B22" s="8" t="s">
        <v>97</v>
      </c>
      <c r="C22" s="29"/>
      <c r="D22" s="161">
        <f>Y11</f>
        <v>3.8180000000000001</v>
      </c>
      <c r="E22" s="161">
        <f>Z11</f>
        <v>6.6199999999999995E-2</v>
      </c>
      <c r="F22" s="161">
        <f>X11</f>
        <v>13.109</v>
      </c>
      <c r="G22" s="161">
        <f>X11</f>
        <v>13.109</v>
      </c>
      <c r="H22" s="31"/>
      <c r="I22" s="161">
        <f>W11</f>
        <v>13.308999999999999</v>
      </c>
      <c r="J22" s="161">
        <f>W11</f>
        <v>13.308999999999999</v>
      </c>
      <c r="K22" s="162"/>
      <c r="L22" s="161">
        <f>X40*A6</f>
        <v>23.25</v>
      </c>
      <c r="M22" s="161">
        <f>W11</f>
        <v>13.308999999999999</v>
      </c>
      <c r="N22" s="161">
        <f>W11</f>
        <v>13.308999999999999</v>
      </c>
      <c r="O22" s="161">
        <f>W11</f>
        <v>13.308999999999999</v>
      </c>
      <c r="P22" s="161">
        <f>X35</f>
        <v>4.3184000000000005</v>
      </c>
      <c r="Q22" s="161">
        <f>W11</f>
        <v>13.308999999999999</v>
      </c>
      <c r="V22" s="143" t="s">
        <v>75</v>
      </c>
      <c r="W22" s="145">
        <v>0</v>
      </c>
      <c r="X22" s="145">
        <v>0</v>
      </c>
      <c r="Y22" s="150"/>
      <c r="Z22" s="143" t="s">
        <v>76</v>
      </c>
      <c r="AA22" s="145">
        <v>1.17E-2</v>
      </c>
    </row>
    <row r="23" spans="1:27" ht="15.75" thickBot="1" x14ac:dyDescent="0.3">
      <c r="A23" s="16"/>
      <c r="B23" s="8" t="s">
        <v>31</v>
      </c>
      <c r="C23" s="8"/>
      <c r="D23" s="65">
        <f>D21*D22</f>
        <v>0</v>
      </c>
      <c r="E23" s="65">
        <f>E21*E22</f>
        <v>0</v>
      </c>
      <c r="F23" s="65">
        <f>F21*F22</f>
        <v>0</v>
      </c>
      <c r="G23" s="65">
        <f>G21*G22</f>
        <v>0</v>
      </c>
      <c r="H23" s="9"/>
      <c r="I23" s="65">
        <f>I21*I22</f>
        <v>0</v>
      </c>
      <c r="J23" s="65">
        <f>J21*J22</f>
        <v>0</v>
      </c>
      <c r="L23" s="65">
        <f>L21*L22</f>
        <v>0</v>
      </c>
      <c r="M23" s="65">
        <f t="shared" ref="M23:Q23" si="1">M21*M22</f>
        <v>0</v>
      </c>
      <c r="N23" s="65">
        <f t="shared" si="1"/>
        <v>0</v>
      </c>
      <c r="O23" s="65">
        <f t="shared" si="1"/>
        <v>0</v>
      </c>
      <c r="P23" s="65">
        <f t="shared" si="1"/>
        <v>0</v>
      </c>
      <c r="Q23" s="65">
        <f t="shared" si="1"/>
        <v>0</v>
      </c>
      <c r="V23" s="143" t="s">
        <v>77</v>
      </c>
      <c r="W23" s="149">
        <f>SUM(W21:W22)</f>
        <v>3.9899999999999998E-2</v>
      </c>
      <c r="X23" s="149">
        <f>SUM(X21:X22)</f>
        <v>3.9899999999999998E-2</v>
      </c>
      <c r="Y23" s="143"/>
      <c r="Z23" s="143"/>
      <c r="AA23" s="143"/>
    </row>
    <row r="24" spans="1:27" ht="15.75" x14ac:dyDescent="0.25">
      <c r="A24" s="32"/>
      <c r="B24" s="32" t="s">
        <v>47</v>
      </c>
      <c r="C24" s="32"/>
      <c r="D24" s="33"/>
      <c r="E24" s="34"/>
      <c r="F24" s="127"/>
      <c r="G24" s="33"/>
      <c r="H24" s="35"/>
      <c r="I24" s="33"/>
      <c r="J24" s="33"/>
      <c r="K24" s="32"/>
      <c r="L24" s="33"/>
      <c r="M24" s="33"/>
      <c r="N24" s="33"/>
      <c r="O24" s="33"/>
      <c r="P24" s="33"/>
      <c r="Q24" s="33"/>
      <c r="R24" s="32"/>
      <c r="S24" s="32"/>
      <c r="V24" s="143"/>
      <c r="W24" s="143"/>
      <c r="X24" s="143"/>
      <c r="Y24" s="143"/>
      <c r="Z24" s="143"/>
      <c r="AA24" s="143"/>
    </row>
    <row r="25" spans="1:27" x14ac:dyDescent="0.25">
      <c r="A25" s="16"/>
      <c r="B25" s="8"/>
      <c r="C25" s="8"/>
      <c r="D25" s="8"/>
      <c r="E25" s="36"/>
      <c r="F25" s="36"/>
      <c r="G25" s="36"/>
      <c r="H25" s="36"/>
      <c r="I25" s="36"/>
      <c r="J25" s="9"/>
      <c r="K25" s="12"/>
      <c r="L25" s="12"/>
      <c r="M25" s="36"/>
      <c r="N25" s="36"/>
      <c r="O25" s="36"/>
      <c r="P25" s="36"/>
      <c r="Q25" s="36"/>
      <c r="R25" s="36"/>
      <c r="V25" s="143" t="s">
        <v>78</v>
      </c>
      <c r="W25" s="145">
        <v>3.8699999999999998E-2</v>
      </c>
      <c r="X25" s="143"/>
      <c r="Y25" s="143"/>
      <c r="Z25" s="143"/>
      <c r="AA25" s="143"/>
    </row>
    <row r="26" spans="1:27" x14ac:dyDescent="0.25">
      <c r="A26" s="16"/>
      <c r="E26" s="83"/>
      <c r="F26" s="83"/>
      <c r="G26" s="83"/>
      <c r="H26" s="83"/>
      <c r="I26" s="11" t="s">
        <v>17</v>
      </c>
      <c r="J26" s="84" t="s">
        <v>17</v>
      </c>
      <c r="K26" s="5" t="s">
        <v>32</v>
      </c>
      <c r="L26" s="85" t="s">
        <v>32</v>
      </c>
      <c r="M26" s="5" t="s">
        <v>32</v>
      </c>
      <c r="N26" s="5" t="s">
        <v>32</v>
      </c>
      <c r="O26" s="37"/>
      <c r="V26" s="143" t="s">
        <v>79</v>
      </c>
      <c r="W26" s="143"/>
      <c r="X26" s="145">
        <v>3.8699999999999998E-2</v>
      </c>
      <c r="Y26" s="143"/>
      <c r="Z26" s="145"/>
      <c r="AA26" s="143"/>
    </row>
    <row r="27" spans="1:27" x14ac:dyDescent="0.25">
      <c r="A27" s="16"/>
      <c r="B27" s="8"/>
      <c r="D27" s="101"/>
      <c r="E27" s="41" t="s">
        <v>33</v>
      </c>
      <c r="F27" s="17" t="s">
        <v>2</v>
      </c>
      <c r="G27" s="40" t="s">
        <v>34</v>
      </c>
      <c r="H27" s="17" t="s">
        <v>2</v>
      </c>
      <c r="I27" s="5" t="s">
        <v>35</v>
      </c>
      <c r="J27" s="85" t="s">
        <v>35</v>
      </c>
      <c r="K27" s="5" t="s">
        <v>36</v>
      </c>
      <c r="L27" s="85" t="s">
        <v>36</v>
      </c>
      <c r="M27" s="5" t="s">
        <v>37</v>
      </c>
      <c r="N27" s="5" t="s">
        <v>37</v>
      </c>
      <c r="O27" s="37"/>
      <c r="V27" s="143"/>
      <c r="W27" s="143"/>
      <c r="X27" s="143"/>
      <c r="Y27" s="143"/>
      <c r="Z27" s="143"/>
      <c r="AA27" s="143"/>
    </row>
    <row r="28" spans="1:27" x14ac:dyDescent="0.25">
      <c r="A28" s="16"/>
      <c r="B28" s="8"/>
      <c r="D28" s="12"/>
      <c r="E28" s="41" t="s">
        <v>39</v>
      </c>
      <c r="F28" s="17" t="s">
        <v>38</v>
      </c>
      <c r="G28" s="40" t="s">
        <v>40</v>
      </c>
      <c r="H28" s="17" t="s">
        <v>41</v>
      </c>
      <c r="I28" s="5" t="s">
        <v>5</v>
      </c>
      <c r="J28" s="85" t="s">
        <v>6</v>
      </c>
      <c r="K28" s="133" t="s">
        <v>42</v>
      </c>
      <c r="L28" s="133" t="s">
        <v>43</v>
      </c>
      <c r="M28" s="134" t="s">
        <v>42</v>
      </c>
      <c r="N28" s="134" t="s">
        <v>43</v>
      </c>
      <c r="O28" s="37"/>
      <c r="V28" s="143" t="s">
        <v>80</v>
      </c>
      <c r="W28" s="143"/>
      <c r="X28" s="143"/>
      <c r="Y28" s="143"/>
      <c r="Z28" s="143"/>
      <c r="AA28" s="143"/>
    </row>
    <row r="29" spans="1:27" ht="15.75" thickBot="1" x14ac:dyDescent="0.3">
      <c r="A29" s="16"/>
      <c r="B29" s="8"/>
      <c r="D29" s="125"/>
      <c r="E29" s="92">
        <v>198766</v>
      </c>
      <c r="F29" s="87">
        <v>201876</v>
      </c>
      <c r="G29" s="86">
        <v>950015</v>
      </c>
      <c r="H29" s="87">
        <v>200905</v>
      </c>
      <c r="I29" s="88">
        <v>18601</v>
      </c>
      <c r="J29" s="89">
        <v>18601</v>
      </c>
      <c r="K29" s="88">
        <v>18606</v>
      </c>
      <c r="L29" s="89">
        <v>18606</v>
      </c>
      <c r="M29" s="86">
        <v>70361</v>
      </c>
      <c r="N29" s="86">
        <v>70361</v>
      </c>
      <c r="O29" s="20"/>
      <c r="V29" s="152"/>
      <c r="W29" s="152"/>
      <c r="X29" s="152"/>
      <c r="Y29" s="152"/>
      <c r="Z29" s="152"/>
      <c r="AA29" s="152"/>
    </row>
    <row r="30" spans="1:27" ht="15.75" thickTop="1" x14ac:dyDescent="0.25">
      <c r="A30" s="16"/>
      <c r="B30" s="8"/>
      <c r="D30" s="12"/>
      <c r="E30" s="38"/>
      <c r="F30" s="19"/>
      <c r="G30" s="21"/>
      <c r="H30" s="19"/>
      <c r="I30" s="21">
        <v>26667</v>
      </c>
      <c r="J30" s="19">
        <v>2000000</v>
      </c>
      <c r="K30" s="21"/>
      <c r="L30" s="19"/>
      <c r="M30" s="21"/>
      <c r="N30" s="21"/>
      <c r="O30" s="38"/>
      <c r="V30" s="143"/>
      <c r="W30" s="143"/>
      <c r="X30" s="143"/>
      <c r="Y30" s="143"/>
      <c r="Z30" s="143"/>
      <c r="AA30" s="143"/>
    </row>
    <row r="31" spans="1:27" x14ac:dyDescent="0.25">
      <c r="A31" s="16"/>
      <c r="B31" s="8"/>
      <c r="E31" s="25"/>
      <c r="F31" s="26"/>
      <c r="G31" s="8"/>
      <c r="H31" s="17"/>
      <c r="I31" s="23"/>
      <c r="J31" s="39"/>
      <c r="K31" s="40"/>
      <c r="L31" s="15"/>
      <c r="M31" s="40"/>
      <c r="N31" s="14" t="s">
        <v>17</v>
      </c>
      <c r="O31" s="41"/>
      <c r="V31" s="142" t="s">
        <v>81</v>
      </c>
      <c r="W31" s="143"/>
      <c r="X31" s="144" t="s">
        <v>82</v>
      </c>
      <c r="Y31" s="154"/>
      <c r="Z31" s="143"/>
      <c r="AA31" s="143"/>
    </row>
    <row r="32" spans="1:27" x14ac:dyDescent="0.25">
      <c r="A32" s="16"/>
      <c r="B32" s="8"/>
      <c r="E32" s="25"/>
      <c r="F32" s="26"/>
      <c r="G32" s="40"/>
      <c r="H32" s="17"/>
      <c r="J32" s="26"/>
      <c r="L32" s="26"/>
      <c r="O32" s="25"/>
      <c r="V32" s="143" t="s">
        <v>83</v>
      </c>
      <c r="W32" s="143"/>
      <c r="X32" s="145">
        <v>4.2778</v>
      </c>
      <c r="Y32" s="154"/>
      <c r="Z32" s="143"/>
      <c r="AA32" s="143"/>
    </row>
    <row r="33" spans="1:27" x14ac:dyDescent="0.25">
      <c r="A33" s="16"/>
      <c r="B33" s="8" t="s">
        <v>18</v>
      </c>
      <c r="D33" s="14"/>
      <c r="E33" s="126"/>
      <c r="F33" s="66"/>
      <c r="G33" s="74"/>
      <c r="H33" s="75"/>
      <c r="I33" s="79"/>
      <c r="J33" s="80"/>
      <c r="K33" s="79"/>
      <c r="L33" s="80"/>
      <c r="M33" s="79"/>
      <c r="N33" s="79"/>
      <c r="O33" s="42"/>
      <c r="V33" s="143" t="s">
        <v>84</v>
      </c>
      <c r="W33" s="143"/>
      <c r="X33" s="145">
        <v>0</v>
      </c>
      <c r="Y33" s="155" t="s">
        <v>85</v>
      </c>
      <c r="Z33" s="143"/>
      <c r="AA33" s="143"/>
    </row>
    <row r="34" spans="1:27" x14ac:dyDescent="0.25">
      <c r="A34" s="16"/>
      <c r="B34" s="8" t="s">
        <v>19</v>
      </c>
      <c r="D34" s="14"/>
      <c r="E34" s="126"/>
      <c r="F34" s="57">
        <v>0</v>
      </c>
      <c r="G34" s="74"/>
      <c r="H34" s="75"/>
      <c r="I34" s="129"/>
      <c r="J34" s="66"/>
      <c r="K34" s="56">
        <v>0</v>
      </c>
      <c r="L34" s="57">
        <v>0</v>
      </c>
      <c r="M34" s="56">
        <v>0</v>
      </c>
      <c r="N34" s="56">
        <v>0</v>
      </c>
      <c r="O34" s="43"/>
      <c r="V34" s="143" t="s">
        <v>86</v>
      </c>
      <c r="W34" s="143"/>
      <c r="X34" s="145">
        <v>4.0599999999999997E-2</v>
      </c>
      <c r="Y34" s="155" t="s">
        <v>87</v>
      </c>
      <c r="Z34" s="143"/>
      <c r="AA34" s="143"/>
    </row>
    <row r="35" spans="1:27" ht="15.75" thickBot="1" x14ac:dyDescent="0.3">
      <c r="A35" s="16"/>
      <c r="B35" s="8" t="s">
        <v>20</v>
      </c>
      <c r="D35" s="14"/>
      <c r="E35" s="126"/>
      <c r="F35" s="57">
        <v>0</v>
      </c>
      <c r="G35" s="74"/>
      <c r="H35" s="75"/>
      <c r="I35" s="79"/>
      <c r="J35" s="80"/>
      <c r="K35" s="79"/>
      <c r="L35" s="80"/>
      <c r="M35" s="79"/>
      <c r="N35" s="79"/>
      <c r="O35" s="42"/>
      <c r="V35" s="143" t="s">
        <v>66</v>
      </c>
      <c r="W35" s="143"/>
      <c r="X35" s="149">
        <f>SUM(X32:X34)</f>
        <v>4.3184000000000005</v>
      </c>
      <c r="Y35" s="154"/>
      <c r="Z35" s="143"/>
      <c r="AA35" s="143"/>
    </row>
    <row r="36" spans="1:27" ht="16.5" thickTop="1" x14ac:dyDescent="0.25">
      <c r="A36" s="16"/>
      <c r="B36" s="8" t="s">
        <v>21</v>
      </c>
      <c r="D36" s="14"/>
      <c r="E36" s="126"/>
      <c r="F36" s="66"/>
      <c r="G36" s="74"/>
      <c r="H36" s="75"/>
      <c r="I36" s="79"/>
      <c r="J36" s="80"/>
      <c r="K36" s="79"/>
      <c r="L36" s="80"/>
      <c r="M36" s="79"/>
      <c r="N36" s="79"/>
      <c r="O36" s="42"/>
      <c r="P36" s="106"/>
      <c r="Q36" s="107"/>
      <c r="R36" s="108" t="s">
        <v>48</v>
      </c>
      <c r="S36" s="109"/>
      <c r="V36" s="143"/>
      <c r="W36" s="143"/>
      <c r="X36" s="143"/>
      <c r="Y36" s="143"/>
      <c r="Z36" s="143"/>
      <c r="AA36" s="143"/>
    </row>
    <row r="37" spans="1:27" x14ac:dyDescent="0.25">
      <c r="A37" s="16"/>
      <c r="B37" s="8" t="s">
        <v>22</v>
      </c>
      <c r="D37" s="14"/>
      <c r="E37" s="126"/>
      <c r="F37" s="66"/>
      <c r="G37" s="137"/>
      <c r="H37" s="73">
        <v>0</v>
      </c>
      <c r="I37" s="79"/>
      <c r="J37" s="80"/>
      <c r="K37" s="79"/>
      <c r="L37" s="80"/>
      <c r="M37" s="79"/>
      <c r="N37" s="79"/>
      <c r="O37" s="42"/>
      <c r="P37" s="110"/>
      <c r="R37" s="47"/>
      <c r="S37" s="111"/>
      <c r="V37" s="143" t="s">
        <v>88</v>
      </c>
      <c r="W37" s="143"/>
      <c r="X37" s="143"/>
      <c r="Y37" s="143"/>
      <c r="Z37" s="143"/>
      <c r="AA37" s="143"/>
    </row>
    <row r="38" spans="1:27" ht="15.75" thickBot="1" x14ac:dyDescent="0.3">
      <c r="A38" s="16"/>
      <c r="B38" s="8" t="s">
        <v>23</v>
      </c>
      <c r="D38" s="14"/>
      <c r="E38" s="126"/>
      <c r="F38" s="66"/>
      <c r="G38" s="76"/>
      <c r="H38" s="77"/>
      <c r="I38" s="79"/>
      <c r="J38" s="80"/>
      <c r="K38" s="79"/>
      <c r="L38" s="80"/>
      <c r="M38" s="79"/>
      <c r="N38" s="79"/>
      <c r="O38" s="42"/>
      <c r="P38" s="112"/>
      <c r="Q38" s="8" t="s">
        <v>34</v>
      </c>
      <c r="R38" s="36">
        <f>G47</f>
        <v>0</v>
      </c>
      <c r="S38" s="45"/>
      <c r="V38" s="158"/>
      <c r="W38" s="158"/>
      <c r="X38" s="158"/>
      <c r="Y38" s="158"/>
      <c r="Z38" s="159"/>
      <c r="AA38" s="159"/>
    </row>
    <row r="39" spans="1:27" x14ac:dyDescent="0.25">
      <c r="A39" s="16"/>
      <c r="B39" s="8" t="s">
        <v>24</v>
      </c>
      <c r="D39" s="14"/>
      <c r="E39" s="126"/>
      <c r="F39" s="57">
        <v>0</v>
      </c>
      <c r="G39" s="74"/>
      <c r="H39" s="75"/>
      <c r="I39" s="79"/>
      <c r="J39" s="80"/>
      <c r="K39" s="79"/>
      <c r="L39" s="80"/>
      <c r="M39" s="79"/>
      <c r="N39" s="79"/>
      <c r="O39" s="42"/>
      <c r="P39" s="113"/>
      <c r="Q39" s="10" t="s">
        <v>3</v>
      </c>
      <c r="R39" s="36">
        <f>L23</f>
        <v>0</v>
      </c>
      <c r="S39" s="114"/>
    </row>
    <row r="40" spans="1:27" x14ac:dyDescent="0.25">
      <c r="A40" s="16"/>
      <c r="B40" s="8" t="s">
        <v>25</v>
      </c>
      <c r="D40" s="14"/>
      <c r="E40" s="126"/>
      <c r="F40" s="57">
        <v>0</v>
      </c>
      <c r="G40" s="76"/>
      <c r="H40" s="77"/>
      <c r="I40" s="79"/>
      <c r="J40" s="80"/>
      <c r="K40" s="79"/>
      <c r="L40" s="80"/>
      <c r="M40" s="79"/>
      <c r="N40" s="79"/>
      <c r="O40" s="42"/>
      <c r="P40" s="113"/>
      <c r="Q40" s="10" t="s">
        <v>44</v>
      </c>
      <c r="R40" s="36">
        <f>SUM(K47:N47)</f>
        <v>0</v>
      </c>
      <c r="S40" s="114"/>
      <c r="V40" t="s">
        <v>89</v>
      </c>
      <c r="X40" s="160">
        <v>0.75</v>
      </c>
      <c r="Y40" t="s">
        <v>95</v>
      </c>
    </row>
    <row r="41" spans="1:27" ht="15.75" thickBot="1" x14ac:dyDescent="0.3">
      <c r="A41" s="16"/>
      <c r="B41" s="8" t="s">
        <v>26</v>
      </c>
      <c r="D41" s="14"/>
      <c r="E41" s="126"/>
      <c r="F41" s="57">
        <v>0</v>
      </c>
      <c r="G41" s="74"/>
      <c r="H41" s="75"/>
      <c r="I41" s="79"/>
      <c r="J41" s="80"/>
      <c r="K41" s="79"/>
      <c r="L41" s="80"/>
      <c r="M41" s="79"/>
      <c r="N41" s="79"/>
      <c r="O41" s="42"/>
      <c r="P41" s="113"/>
      <c r="Q41" s="10" t="s">
        <v>35</v>
      </c>
      <c r="R41" s="36">
        <f>I47+J47</f>
        <v>0</v>
      </c>
      <c r="S41" s="114"/>
      <c r="V41" s="159"/>
      <c r="W41" s="159"/>
      <c r="X41" s="159"/>
      <c r="Y41" s="159"/>
      <c r="Z41" s="159"/>
      <c r="AA41" s="159"/>
    </row>
    <row r="42" spans="1:27" x14ac:dyDescent="0.25">
      <c r="A42" s="16"/>
      <c r="B42" s="8" t="s">
        <v>27</v>
      </c>
      <c r="D42" s="14"/>
      <c r="E42" s="126"/>
      <c r="F42" s="57">
        <v>0</v>
      </c>
      <c r="G42" s="74"/>
      <c r="H42" s="75"/>
      <c r="I42" s="79"/>
      <c r="J42" s="80"/>
      <c r="K42" s="79"/>
      <c r="L42" s="80"/>
      <c r="M42" s="79"/>
      <c r="N42" s="79"/>
      <c r="O42" s="42"/>
      <c r="P42" s="113"/>
      <c r="Q42" s="10" t="s">
        <v>0</v>
      </c>
      <c r="R42" s="36">
        <f>SUM(D23:E23)</f>
        <v>0</v>
      </c>
      <c r="S42" s="114"/>
    </row>
    <row r="43" spans="1:27" x14ac:dyDescent="0.25">
      <c r="A43" s="16"/>
      <c r="B43" s="8" t="s">
        <v>28</v>
      </c>
      <c r="D43" s="14"/>
      <c r="E43" s="126"/>
      <c r="F43" s="57">
        <v>0</v>
      </c>
      <c r="G43" s="74"/>
      <c r="H43" s="75"/>
      <c r="I43" s="79"/>
      <c r="J43" s="80"/>
      <c r="K43" s="79"/>
      <c r="L43" s="80"/>
      <c r="M43" s="79"/>
      <c r="N43" s="79"/>
      <c r="O43" s="42"/>
      <c r="P43" s="113"/>
      <c r="Q43" s="10" t="s">
        <v>2</v>
      </c>
      <c r="R43" s="36">
        <f>SUM(I23,J23,M23,N23,O23,Q23,F47,H47)</f>
        <v>0</v>
      </c>
      <c r="S43" s="114"/>
      <c r="V43" t="s">
        <v>90</v>
      </c>
      <c r="X43" s="160">
        <f>0.45*365/12</f>
        <v>13.6875</v>
      </c>
      <c r="Y43" t="s">
        <v>92</v>
      </c>
    </row>
    <row r="44" spans="1:27" ht="15.75" thickBot="1" x14ac:dyDescent="0.3">
      <c r="A44" s="16"/>
      <c r="B44" s="8" t="s">
        <v>29</v>
      </c>
      <c r="D44" s="14"/>
      <c r="E44" s="136"/>
      <c r="F44" s="57">
        <v>0</v>
      </c>
      <c r="G44" s="78"/>
      <c r="H44" s="74"/>
      <c r="I44" s="81"/>
      <c r="J44" s="82"/>
      <c r="K44" s="79"/>
      <c r="L44" s="82"/>
      <c r="M44" s="79"/>
      <c r="N44" s="79"/>
      <c r="O44" s="42"/>
      <c r="P44" s="113"/>
      <c r="Q44" s="10" t="s">
        <v>33</v>
      </c>
      <c r="R44" s="49">
        <f>E47</f>
        <v>0</v>
      </c>
      <c r="S44" s="114"/>
      <c r="V44" s="159"/>
      <c r="W44" s="159"/>
      <c r="X44" s="159"/>
      <c r="Y44" s="159"/>
      <c r="Z44" s="159"/>
      <c r="AA44" s="159"/>
    </row>
    <row r="45" spans="1:27" x14ac:dyDescent="0.25">
      <c r="A45" s="16"/>
      <c r="B45" s="8" t="s">
        <v>30</v>
      </c>
      <c r="D45" s="45"/>
      <c r="E45" s="131">
        <v>0</v>
      </c>
      <c r="F45" s="58">
        <f t="shared" ref="F45:N45" si="2">SUM(F33:F44)</f>
        <v>0</v>
      </c>
      <c r="G45" s="131">
        <v>0</v>
      </c>
      <c r="H45" s="58">
        <f t="shared" si="2"/>
        <v>0</v>
      </c>
      <c r="I45" s="58">
        <f>J45/(J30/I30)</f>
        <v>0</v>
      </c>
      <c r="J45" s="131">
        <v>0</v>
      </c>
      <c r="K45" s="58">
        <f t="shared" si="2"/>
        <v>0</v>
      </c>
      <c r="L45" s="58">
        <f t="shared" si="2"/>
        <v>0</v>
      </c>
      <c r="M45" s="58">
        <f t="shared" si="2"/>
        <v>0</v>
      </c>
      <c r="N45" s="58">
        <f t="shared" si="2"/>
        <v>0</v>
      </c>
      <c r="O45" s="6"/>
      <c r="P45" s="115"/>
      <c r="Q45" s="9" t="s">
        <v>1</v>
      </c>
      <c r="R45" s="36">
        <f>SUM(F23:G23)</f>
        <v>0</v>
      </c>
      <c r="S45" s="114"/>
    </row>
    <row r="46" spans="1:27" x14ac:dyDescent="0.25">
      <c r="A46" s="16"/>
      <c r="B46" s="8" t="s">
        <v>97</v>
      </c>
      <c r="D46" s="45"/>
      <c r="E46" s="163">
        <f>AA11*A6</f>
        <v>10.7105</v>
      </c>
      <c r="F46" s="163">
        <f>W11</f>
        <v>13.308999999999999</v>
      </c>
      <c r="G46" s="163">
        <f>X43</f>
        <v>13.6875</v>
      </c>
      <c r="H46" s="163">
        <f>W11</f>
        <v>13.308999999999999</v>
      </c>
      <c r="I46" s="163">
        <f>AA21*A6</f>
        <v>2.8706</v>
      </c>
      <c r="J46" s="163">
        <f>AA22*A6/12</f>
        <v>3.0225000000000002E-2</v>
      </c>
      <c r="K46" s="163">
        <f>(W23+W25)*A6</f>
        <v>2.4366000000000003</v>
      </c>
      <c r="L46" s="163">
        <f>(W23+W25)*A6</f>
        <v>2.4366000000000003</v>
      </c>
      <c r="M46" s="163">
        <f>(X23+X26)*A6</f>
        <v>2.4366000000000003</v>
      </c>
      <c r="N46" s="163">
        <f>(X23+X26)*A6</f>
        <v>2.4366000000000003</v>
      </c>
      <c r="O46" s="6"/>
      <c r="P46" s="115"/>
      <c r="Q46" s="10" t="s">
        <v>46</v>
      </c>
      <c r="R46" s="36">
        <f>P23</f>
        <v>0</v>
      </c>
      <c r="S46" s="114"/>
    </row>
    <row r="47" spans="1:27" ht="15.75" thickBot="1" x14ac:dyDescent="0.3">
      <c r="A47" s="16"/>
      <c r="B47" s="8" t="s">
        <v>31</v>
      </c>
      <c r="D47" s="45"/>
      <c r="E47" s="65">
        <f>E45*E46</f>
        <v>0</v>
      </c>
      <c r="F47" s="65">
        <f t="shared" ref="F47:I47" si="3">F45*F46</f>
        <v>0</v>
      </c>
      <c r="G47" s="65">
        <f t="shared" si="3"/>
        <v>0</v>
      </c>
      <c r="H47" s="65">
        <f t="shared" si="3"/>
        <v>0</v>
      </c>
      <c r="I47" s="65">
        <f t="shared" si="3"/>
        <v>0</v>
      </c>
      <c r="J47" s="65">
        <f>J45*J46</f>
        <v>0</v>
      </c>
      <c r="K47" s="65">
        <f>K45*K46</f>
        <v>0</v>
      </c>
      <c r="L47" s="65">
        <f>L45*L46</f>
        <v>0</v>
      </c>
      <c r="M47" s="65">
        <f>M45*M46</f>
        <v>0</v>
      </c>
      <c r="N47" s="65">
        <f>N45*N46</f>
        <v>0</v>
      </c>
      <c r="O47" s="6"/>
      <c r="P47" s="116"/>
      <c r="Q47" s="117" t="s">
        <v>45</v>
      </c>
      <c r="R47" s="118">
        <f>SUM(R38:R46)</f>
        <v>0</v>
      </c>
      <c r="S47" s="119"/>
    </row>
    <row r="48" spans="1:27" ht="15.75" x14ac:dyDescent="0.25">
      <c r="A48" s="32"/>
      <c r="B48" s="32" t="s">
        <v>47</v>
      </c>
      <c r="C48" s="32"/>
      <c r="D48" s="32"/>
      <c r="E48" s="33"/>
      <c r="F48" s="33"/>
      <c r="G48" s="33"/>
      <c r="H48" s="33"/>
      <c r="I48" s="33"/>
      <c r="J48" s="35"/>
      <c r="K48" s="127"/>
      <c r="L48" s="46"/>
      <c r="M48" s="127"/>
      <c r="N48" s="46"/>
      <c r="O48" s="6"/>
    </row>
    <row r="49" spans="1:19" x14ac:dyDescent="0.25">
      <c r="A49" s="16"/>
      <c r="B49" s="8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9" x14ac:dyDescent="0.25">
      <c r="A50" s="16"/>
      <c r="B50" s="8"/>
      <c r="C50" s="121"/>
      <c r="D50" s="9"/>
      <c r="F50" s="121"/>
      <c r="G50" s="6"/>
      <c r="I50" s="47"/>
      <c r="J50" s="6"/>
    </row>
    <row r="51" spans="1:19" x14ac:dyDescent="0.25">
      <c r="A51" s="16"/>
      <c r="B51" s="8"/>
      <c r="C51" s="121"/>
      <c r="D51" s="9"/>
      <c r="F51" s="121"/>
      <c r="G51" s="6"/>
      <c r="I51" s="47"/>
      <c r="J51" s="6"/>
    </row>
    <row r="52" spans="1:19" x14ac:dyDescent="0.25">
      <c r="A52" s="16"/>
      <c r="B52" s="8"/>
      <c r="C52" s="121"/>
      <c r="D52" s="9"/>
      <c r="F52" s="121"/>
      <c r="G52" s="6"/>
      <c r="I52" s="47"/>
      <c r="J52" s="6"/>
    </row>
    <row r="53" spans="1:19" x14ac:dyDescent="0.25">
      <c r="A53" s="16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9" x14ac:dyDescent="0.25">
      <c r="A54" s="16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9" x14ac:dyDescent="0.25">
      <c r="A55" s="16"/>
      <c r="B55" s="8"/>
      <c r="C55" s="6"/>
      <c r="F55" s="6"/>
      <c r="G55" s="48"/>
      <c r="H55" s="6"/>
      <c r="I55" s="6"/>
      <c r="J55" s="6"/>
      <c r="K55" s="6"/>
      <c r="L55" s="6"/>
      <c r="M55" s="6"/>
      <c r="N55" s="6"/>
      <c r="O55" s="6"/>
    </row>
    <row r="56" spans="1:19" x14ac:dyDescent="0.25">
      <c r="A56" s="16"/>
      <c r="B56" s="8"/>
      <c r="C56" s="97"/>
      <c r="D56" s="98"/>
      <c r="E56" s="98"/>
      <c r="F56" s="97"/>
      <c r="G56" s="97"/>
      <c r="H56" s="97"/>
      <c r="I56" s="97"/>
      <c r="J56" s="97"/>
      <c r="K56" s="97"/>
      <c r="L56" s="97"/>
      <c r="M56" s="6"/>
      <c r="N56" s="6"/>
      <c r="O56" s="6"/>
    </row>
    <row r="57" spans="1:19" x14ac:dyDescent="0.25">
      <c r="A57" s="16"/>
      <c r="C57" s="5"/>
      <c r="D57" s="99"/>
      <c r="E57" s="98"/>
      <c r="F57" s="99"/>
      <c r="G57" s="83"/>
      <c r="H57" s="83"/>
      <c r="I57" s="83"/>
      <c r="J57" s="99"/>
      <c r="K57" s="99"/>
      <c r="L57" s="99"/>
      <c r="M57" s="9"/>
      <c r="N57" s="9"/>
      <c r="O57" s="9"/>
    </row>
    <row r="58" spans="1:19" x14ac:dyDescent="0.25">
      <c r="A58" s="16"/>
      <c r="C58" s="5"/>
      <c r="D58" s="99"/>
      <c r="E58" s="100"/>
      <c r="F58" s="99"/>
      <c r="G58" s="99"/>
      <c r="H58" s="99"/>
      <c r="I58" s="99"/>
      <c r="J58" s="99"/>
      <c r="K58" s="99"/>
      <c r="L58" s="99"/>
      <c r="M58" s="9"/>
      <c r="N58" s="9"/>
      <c r="O58" s="9"/>
    </row>
    <row r="59" spans="1:19" x14ac:dyDescent="0.25">
      <c r="A59" s="16"/>
      <c r="C59" s="101"/>
      <c r="M59" s="9"/>
      <c r="N59" s="9"/>
      <c r="O59" s="9"/>
    </row>
    <row r="60" spans="1:19" x14ac:dyDescent="0.25">
      <c r="A60" s="16"/>
      <c r="B60" s="8"/>
      <c r="C60" s="102"/>
      <c r="D60" s="102"/>
      <c r="E60" s="103"/>
      <c r="F60" s="102"/>
      <c r="G60" s="104"/>
      <c r="H60" s="104"/>
      <c r="I60" s="102"/>
      <c r="J60" s="102"/>
      <c r="K60" s="102"/>
      <c r="L60" s="102"/>
      <c r="M60" s="50"/>
      <c r="N60" s="51"/>
      <c r="O60" s="9"/>
      <c r="Q60" s="10"/>
      <c r="R60" s="49"/>
      <c r="S60" s="6"/>
    </row>
    <row r="61" spans="1:19" x14ac:dyDescent="0.25">
      <c r="A61" s="16"/>
      <c r="B61" s="8"/>
      <c r="C61" s="102"/>
      <c r="D61" s="102"/>
      <c r="E61" s="103"/>
      <c r="F61" s="102"/>
      <c r="G61" s="104"/>
      <c r="H61" s="104"/>
      <c r="I61" s="102"/>
      <c r="J61" s="102"/>
      <c r="K61" s="102"/>
      <c r="L61" s="102"/>
      <c r="M61" s="50"/>
      <c r="N61" s="51"/>
      <c r="O61" s="9"/>
      <c r="S61" s="6"/>
    </row>
    <row r="62" spans="1:19" x14ac:dyDescent="0.25">
      <c r="A62" s="16"/>
      <c r="B62" s="8"/>
      <c r="C62" s="102"/>
      <c r="D62" s="102"/>
      <c r="E62" s="103"/>
      <c r="F62" s="102"/>
      <c r="G62" s="104"/>
      <c r="H62" s="104"/>
      <c r="I62" s="102"/>
      <c r="J62" s="102"/>
      <c r="K62" s="102"/>
      <c r="L62" s="102"/>
      <c r="M62" s="50"/>
      <c r="N62" s="51"/>
      <c r="O62" s="9"/>
      <c r="S62" s="6"/>
    </row>
    <row r="63" spans="1:19" x14ac:dyDescent="0.25">
      <c r="A63" s="16"/>
      <c r="B63" s="8"/>
      <c r="C63" s="102"/>
      <c r="D63" s="102"/>
      <c r="E63" s="103"/>
      <c r="F63" s="102"/>
      <c r="G63" s="104"/>
      <c r="H63" s="104"/>
      <c r="I63" s="102"/>
      <c r="J63" s="102"/>
      <c r="K63" s="102"/>
      <c r="L63" s="102"/>
      <c r="M63" s="50"/>
      <c r="N63" s="51"/>
      <c r="O63" s="9"/>
      <c r="R63" s="6"/>
      <c r="S63" s="6"/>
    </row>
    <row r="64" spans="1:19" x14ac:dyDescent="0.25">
      <c r="A64" s="16"/>
      <c r="B64" s="8"/>
      <c r="C64" s="102"/>
      <c r="D64" s="102"/>
      <c r="E64" s="103"/>
      <c r="F64" s="102"/>
      <c r="G64" s="104"/>
      <c r="H64" s="104"/>
      <c r="I64" s="102"/>
      <c r="J64" s="102"/>
      <c r="K64" s="102"/>
      <c r="L64" s="102"/>
      <c r="M64" s="50"/>
      <c r="N64" s="51"/>
      <c r="O64" s="9"/>
      <c r="R64" s="6"/>
      <c r="S64" s="6"/>
    </row>
    <row r="65" spans="1:19" x14ac:dyDescent="0.25">
      <c r="A65" s="16"/>
      <c r="B65" s="8"/>
      <c r="C65" s="102"/>
      <c r="D65" s="102"/>
      <c r="E65" s="103"/>
      <c r="F65" s="102"/>
      <c r="G65" s="104"/>
      <c r="H65" s="104"/>
      <c r="I65" s="102"/>
      <c r="J65" s="102"/>
      <c r="K65" s="102"/>
      <c r="L65" s="102"/>
      <c r="M65" s="50"/>
      <c r="N65" s="51"/>
      <c r="O65" s="9"/>
      <c r="P65" s="11"/>
      <c r="R65" s="6"/>
      <c r="S65" s="6"/>
    </row>
    <row r="66" spans="1:19" x14ac:dyDescent="0.25">
      <c r="A66" s="16"/>
      <c r="B66" s="8"/>
      <c r="C66" s="102"/>
      <c r="D66" s="102"/>
      <c r="E66" s="103"/>
      <c r="F66" s="102"/>
      <c r="G66" s="104"/>
      <c r="H66" s="104"/>
      <c r="I66" s="102"/>
      <c r="J66" s="102"/>
      <c r="K66" s="102"/>
      <c r="L66" s="102"/>
      <c r="M66" s="50"/>
      <c r="N66" s="51"/>
      <c r="O66" s="9"/>
      <c r="P66" s="11"/>
      <c r="R66" s="6"/>
      <c r="S66" s="6"/>
    </row>
    <row r="67" spans="1:19" x14ac:dyDescent="0.25">
      <c r="A67" s="16"/>
      <c r="B67" s="8"/>
      <c r="C67" s="102"/>
      <c r="D67" s="102"/>
      <c r="E67" s="103"/>
      <c r="F67" s="102"/>
      <c r="G67" s="104"/>
      <c r="H67" s="104"/>
      <c r="I67" s="102"/>
      <c r="J67" s="102"/>
      <c r="K67" s="102"/>
      <c r="L67" s="102"/>
      <c r="M67" s="50"/>
      <c r="N67" s="51"/>
      <c r="O67" s="9"/>
      <c r="R67" s="6"/>
      <c r="S67" s="6"/>
    </row>
    <row r="68" spans="1:19" x14ac:dyDescent="0.25">
      <c r="A68" s="16"/>
      <c r="B68" s="8"/>
      <c r="C68" s="102"/>
      <c r="D68" s="102"/>
      <c r="E68" s="103"/>
      <c r="F68" s="102"/>
      <c r="G68" s="104"/>
      <c r="H68" s="104"/>
      <c r="I68" s="102"/>
      <c r="J68" s="102"/>
      <c r="K68" s="102"/>
      <c r="L68" s="102"/>
      <c r="M68" s="50"/>
      <c r="N68" s="51"/>
      <c r="O68" s="9"/>
      <c r="Q68" s="6"/>
      <c r="R68" s="6"/>
      <c r="S68" s="6"/>
    </row>
    <row r="69" spans="1:19" x14ac:dyDescent="0.25">
      <c r="A69" s="16"/>
      <c r="B69" s="8"/>
      <c r="C69" s="102"/>
      <c r="D69" s="102"/>
      <c r="E69" s="103"/>
      <c r="F69" s="102"/>
      <c r="G69" s="104"/>
      <c r="H69" s="104"/>
      <c r="I69" s="102"/>
      <c r="J69" s="102"/>
      <c r="K69" s="102"/>
      <c r="L69" s="102"/>
      <c r="M69" s="50"/>
      <c r="N69" s="51"/>
      <c r="O69" s="9"/>
      <c r="Q69" s="31"/>
      <c r="R69" s="6"/>
      <c r="S69" s="6"/>
    </row>
    <row r="70" spans="1:19" x14ac:dyDescent="0.25">
      <c r="A70" s="16"/>
      <c r="B70" s="8"/>
      <c r="C70" s="102"/>
      <c r="D70" s="102"/>
      <c r="E70" s="103"/>
      <c r="F70" s="102"/>
      <c r="G70" s="104"/>
      <c r="H70" s="104"/>
      <c r="I70" s="102"/>
      <c r="J70" s="102"/>
      <c r="K70" s="102"/>
      <c r="L70" s="102"/>
      <c r="M70" s="50"/>
      <c r="N70" s="51"/>
      <c r="O70" s="9"/>
      <c r="Q70" s="96"/>
      <c r="R70" s="6"/>
      <c r="S70" s="6"/>
    </row>
    <row r="71" spans="1:19" x14ac:dyDescent="0.25">
      <c r="A71" s="16"/>
      <c r="B71" s="8"/>
      <c r="C71" s="102"/>
      <c r="D71" s="102"/>
      <c r="E71" s="103"/>
      <c r="F71" s="102"/>
      <c r="G71" s="104"/>
      <c r="H71" s="104"/>
      <c r="I71" s="102"/>
      <c r="J71" s="102"/>
      <c r="K71" s="102"/>
      <c r="L71" s="102"/>
      <c r="M71" s="50"/>
      <c r="N71" s="51"/>
      <c r="O71" s="9"/>
      <c r="P71" s="10"/>
      <c r="Q71" s="10"/>
      <c r="R71" s="6"/>
      <c r="S71" s="6"/>
    </row>
    <row r="72" spans="1:19" x14ac:dyDescent="0.25">
      <c r="A72" s="16"/>
      <c r="B72" s="11"/>
      <c r="C72" s="100"/>
      <c r="D72" s="100"/>
      <c r="E72" s="105"/>
      <c r="F72" s="100"/>
      <c r="G72" s="100"/>
      <c r="H72" s="100"/>
      <c r="I72" s="100"/>
      <c r="J72" s="100"/>
      <c r="K72" s="100"/>
      <c r="L72" s="100"/>
      <c r="M72" s="50"/>
      <c r="N72" s="52"/>
      <c r="O72" s="9"/>
      <c r="P72" s="10"/>
      <c r="Q72" s="10"/>
      <c r="R72" s="6"/>
      <c r="S72" s="6"/>
    </row>
    <row r="73" spans="1:19" x14ac:dyDescent="0.25">
      <c r="A73" s="16"/>
      <c r="C73" s="104"/>
      <c r="D73" s="24"/>
      <c r="E73" s="24"/>
      <c r="F73" s="24"/>
      <c r="G73" s="24"/>
      <c r="H73" s="24"/>
      <c r="I73" s="24"/>
      <c r="J73" s="24"/>
      <c r="K73" s="24"/>
      <c r="L73" s="24"/>
      <c r="M73" s="9"/>
      <c r="N73" s="53"/>
      <c r="O73" s="9"/>
      <c r="P73" s="10"/>
      <c r="Q73" s="10"/>
      <c r="R73" s="6"/>
      <c r="S73" s="6"/>
    </row>
  </sheetData>
  <pageMargins left="0.2" right="0.2" top="1" bottom="0.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2025-07-22T18:13:57Z</dcterms:created>
  <dcterms:modified xsi:type="dcterms:W3CDTF">2025-07-22T18:15:17Z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d03b3b-8f9c-4d66-bdb5-e6188c385363_Enabled">
    <vt:lpwstr>true</vt:lpwstr>
  </property>
  <property fmtid="{D5CDD505-2E9C-101B-9397-08002B2CF9AE}" pid="3" name="MSIP_Label_e5d03b3b-8f9c-4d66-bdb5-e6188c385363_SetDate">
    <vt:lpwstr>2025-07-22T18:15:01Z</vt:lpwstr>
  </property>
  <property fmtid="{D5CDD505-2E9C-101B-9397-08002B2CF9AE}" pid="4" name="MSIP_Label_e5d03b3b-8f9c-4d66-bdb5-e6188c385363_Method">
    <vt:lpwstr>Privileged</vt:lpwstr>
  </property>
  <property fmtid="{D5CDD505-2E9C-101B-9397-08002B2CF9AE}" pid="5" name="MSIP_Label_e5d03b3b-8f9c-4d66-bdb5-e6188c385363_Name">
    <vt:lpwstr>PUBLIC</vt:lpwstr>
  </property>
  <property fmtid="{D5CDD505-2E9C-101B-9397-08002B2CF9AE}" pid="6" name="MSIP_Label_e5d03b3b-8f9c-4d66-bdb5-e6188c385363_SiteId">
    <vt:lpwstr>179d26d3-3e59-4051-9377-05d3820e617c</vt:lpwstr>
  </property>
  <property fmtid="{D5CDD505-2E9C-101B-9397-08002B2CF9AE}" pid="7" name="MSIP_Label_e5d03b3b-8f9c-4d66-bdb5-e6188c385363_ActionId">
    <vt:lpwstr>1be10338-48f6-4446-a140-5462458e9c85</vt:lpwstr>
  </property>
  <property fmtid="{D5CDD505-2E9C-101B-9397-08002B2CF9AE}" pid="8" name="MSIP_Label_e5d03b3b-8f9c-4d66-bdb5-e6188c385363_ContentBits">
    <vt:lpwstr>0</vt:lpwstr>
  </property>
  <property fmtid="{D5CDD505-2E9C-101B-9397-08002B2CF9AE}" pid="9" name="MSIP_Label_e5d03b3b-8f9c-4d66-bdb5-e6188c385363_Tag">
    <vt:lpwstr>10, 0, 1, 1</vt:lpwstr>
  </property>
</Properties>
</file>